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fileSharing readOnlyRecommended="1"/>
  <workbookPr codeName="ThisWorkbook" defaultThemeVersion="124226"/>
  <mc:AlternateContent xmlns:mc="http://schemas.openxmlformats.org/markup-compatibility/2006">
    <mc:Choice Requires="x15">
      <x15ac:absPath xmlns:x15ac="http://schemas.microsoft.com/office/spreadsheetml/2010/11/ac" url="https://educationgovuk.sharepoint.com/sites/ifdanalysis/Shared Documents/NFF_Early_Years/Outputs/23-24 rates/"/>
    </mc:Choice>
  </mc:AlternateContent>
  <xr:revisionPtr revIDLastSave="140" documentId="8_{02A04040-28E3-4417-9869-D8E4C4CF898D}" xr6:coauthVersionLast="47" xr6:coauthVersionMax="47" xr10:uidLastSave="{0779E956-9351-4C1C-BAC9-6AF997AE0947}"/>
  <bookViews>
    <workbookView xWindow="28680" yWindow="-120" windowWidth="29040" windowHeight="15840" tabRatio="792" xr2:uid="{00000000-000D-0000-FFFF-FFFF00000000}"/>
  </bookViews>
  <sheets>
    <sheet name="Information" sheetId="9" r:id="rId1"/>
    <sheet name="National Details" sheetId="16" r:id="rId2"/>
    <sheet name="EYNFF 2023-24 rates" sheetId="21" r:id="rId3"/>
    <sheet name="2YO 2023-24 rates" sheetId="22" r:id="rId4"/>
    <sheet name="EYNFF 2023-24 step-by-step" sheetId="13" r:id="rId5"/>
    <sheet name="2YO 2023-24 step-by-step" sheetId="28" r:id="rId6"/>
    <sheet name="MNS 2023-24" sheetId="30" r:id="rId7"/>
    <sheet name="TPPG Baseline Uplift" sheetId="26" r:id="rId8"/>
    <sheet name="ACA" sheetId="23" r:id="rId9"/>
    <sheet name="Formula Factor Data" sheetId="14" r:id="rId10"/>
  </sheets>
  <externalReferences>
    <externalReference r:id="rId11"/>
  </externalReferences>
  <definedNames>
    <definedName name="___v2" localSheetId="6" hidden="1">[1]weekly!#REF!</definedName>
    <definedName name="___v2" hidden="1">[1]weekly!#REF!</definedName>
    <definedName name="__123Graph_ADUMMY" localSheetId="6" hidden="1">[1]weekly!#REF!</definedName>
    <definedName name="__123Graph_ADUMMY" hidden="1">[1]weekly!#REF!</definedName>
    <definedName name="__123Graph_AMAIN" localSheetId="6" hidden="1">[1]weekly!#REF!</definedName>
    <definedName name="__123Graph_AMAIN" hidden="1">[1]weekly!#REF!</definedName>
    <definedName name="__123Graph_AMONTHLY" localSheetId="6" hidden="1">[1]weekly!#REF!</definedName>
    <definedName name="__123Graph_AMONTHLY" hidden="1">[1]weekly!#REF!</definedName>
    <definedName name="__123Graph_AMONTHLY2" localSheetId="6"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'2YO 2023-24 rates'!$A$7:$G$157</definedName>
    <definedName name="_xlnm._FilterDatabase" localSheetId="5" hidden="1">'2YO 2023-24 step-by-step'!$A$7:$P$157</definedName>
    <definedName name="_xlnm._FilterDatabase" localSheetId="8" hidden="1">ACA!$A$12:$P$12</definedName>
    <definedName name="_xlnm._FilterDatabase" localSheetId="2" hidden="1">'EYNFF 2023-24 rates'!$A$7:$I$7</definedName>
    <definedName name="_xlnm._FilterDatabase" localSheetId="4" hidden="1">'EYNFF 2023-24 step-by-step'!$A$8:$AJ$158</definedName>
    <definedName name="_xlnm._FilterDatabase" localSheetId="9" hidden="1">'Formula Factor Data'!$A$10:$L$10</definedName>
    <definedName name="_xlnm._FilterDatabase" localSheetId="6" hidden="1">'MNS 2023-24'!$A$9:$O$9</definedName>
    <definedName name="_xlnm._FilterDatabase" localSheetId="7" hidden="1">'TPPG Baseline Uplift'!$A$12:$O$12</definedName>
    <definedName name="_Key1" hidden="1">#REF!</definedName>
    <definedName name="_Order1" hidden="1">0</definedName>
    <definedName name="_Sort" hidden="1">#REF!</definedName>
    <definedName name="_v2" hidden="1">[1]weekly!#REF!</definedName>
    <definedName name="Pal_Workbook_GUID" hidden="1">"KQLMPBLEGBTJMFGZIUGRU27J"</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localSheetId="5" hidden="1">_xll.RiskCellHasTokens(262144+512+524288)</definedName>
    <definedName name="RiskIsInput" localSheetId="8" hidden="1">_xll.RiskCellHasTokens(262144+512+524288)</definedName>
    <definedName name="RiskIsInput" localSheetId="6" hidden="1">_xll.RiskCellHasTokens(262144+512+524288)</definedName>
    <definedName name="RiskIsInput" localSheetId="7" hidden="1">_xll.RiskCellHasTokens(262144+512+524288)</definedName>
    <definedName name="RiskIsInput" hidden="1">_xll.RiskCellHasTokens(262144+512+524288)</definedName>
    <definedName name="RiskIsOutput" localSheetId="5" hidden="1">_xll.RiskCellHasTokens(1024)</definedName>
    <definedName name="RiskIsOutput" localSheetId="8" hidden="1">_xll.RiskCellHasTokens(1024)</definedName>
    <definedName name="RiskIsOutput" localSheetId="6" hidden="1">_xll.RiskCellHasTokens(1024)</definedName>
    <definedName name="RiskIsOutput" localSheetId="7" hidden="1">_xll.RiskCellHasTokens(1024)</definedName>
    <definedName name="RiskIsOutput" hidden="1">_xll.RiskCellHasTokens(1024)</definedName>
    <definedName name="RiskIsStatistics" localSheetId="5" hidden="1">_xll.RiskCellHasTokens(4096+32768+65536)</definedName>
    <definedName name="RiskIsStatistics" localSheetId="8" hidden="1">_xll.RiskCellHasTokens(4096+32768+65536)</definedName>
    <definedName name="RiskIsStatistics" localSheetId="6" hidden="1">_xll.RiskCellHasTokens(4096+32768+65536)</definedName>
    <definedName name="RiskIsStatistics" localSheetId="7" hidden="1">_xll.RiskCellHasTokens(4096+32768+65536)</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olver_adj" localSheetId="1" hidden="1">'National Details'!#REF!</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'National Details'!$H$2</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0" i="14" l="1"/>
  <c r="E9" i="30" l="1"/>
  <c r="D9" i="30"/>
  <c r="E27" i="16" l="1"/>
  <c r="E26" i="16"/>
  <c r="E25" i="16"/>
  <c r="E24" i="16"/>
  <c r="E8" i="13" l="1"/>
  <c r="H9" i="30" l="1"/>
  <c r="J9" i="30" l="1"/>
  <c r="K9" i="30" s="1"/>
  <c r="I9" i="30"/>
  <c r="F9" i="30"/>
  <c r="G9" i="30"/>
  <c r="M9" i="30" l="1"/>
  <c r="O9" i="30"/>
  <c r="N9" i="30"/>
  <c r="M12" i="26"/>
  <c r="L12" i="26" l="1"/>
  <c r="O12" i="26"/>
  <c r="N12" i="26" l="1"/>
  <c r="D12" i="26" l="1"/>
  <c r="AC8" i="13" l="1"/>
  <c r="E7" i="28" l="1"/>
  <c r="G7" i="28"/>
  <c r="D7" i="28"/>
  <c r="N7" i="28" l="1"/>
  <c r="K7" i="28"/>
  <c r="L7" i="28"/>
  <c r="M7" i="28" l="1"/>
  <c r="AI8" i="13" l="1"/>
  <c r="I10" i="14" l="1"/>
  <c r="H10" i="14"/>
  <c r="J10" i="14"/>
  <c r="D29" i="16"/>
  <c r="E29" i="16" s="1"/>
  <c r="D10" i="14" l="1"/>
  <c r="I7" i="28" l="1"/>
  <c r="J7" i="28"/>
  <c r="H7" i="28" s="1"/>
  <c r="P7" i="28" l="1"/>
  <c r="O7" i="28" s="1"/>
  <c r="J8" i="13"/>
  <c r="I8" i="13"/>
  <c r="H8" i="13"/>
  <c r="G8" i="13"/>
  <c r="Z8" i="13" s="1"/>
  <c r="D8" i="13"/>
  <c r="AB8" i="13" l="1"/>
  <c r="AA8" i="13"/>
  <c r="AD8" i="13"/>
  <c r="AE8" i="13"/>
  <c r="O8" i="13" l="1"/>
  <c r="K8" i="13" s="1"/>
  <c r="S8" i="13" l="1"/>
  <c r="P8" i="13"/>
  <c r="Q8" i="13"/>
  <c r="R8" i="13"/>
  <c r="W8" i="13" l="1"/>
  <c r="M8" i="13"/>
  <c r="U8" i="13"/>
  <c r="N8" i="13"/>
  <c r="V8" i="13"/>
  <c r="L8" i="13"/>
  <c r="T8" i="13"/>
  <c r="Y8" i="13" l="1"/>
  <c r="X8" i="13" l="1"/>
  <c r="AJ8" i="13"/>
  <c r="AG8" i="13"/>
  <c r="AF8" i="13" l="1"/>
  <c r="D21" i="16" l="1"/>
  <c r="E12" i="26" l="1"/>
  <c r="F12" i="26"/>
  <c r="G12" i="26" l="1"/>
  <c r="J12" i="26" l="1"/>
  <c r="D13" i="16" s="1"/>
  <c r="I12" i="26"/>
  <c r="D12" i="16" s="1"/>
  <c r="D14" i="16" l="1"/>
  <c r="H12" i="26"/>
</calcChain>
</file>

<file path=xl/sharedStrings.xml><?xml version="1.0" encoding="utf-8"?>
<sst xmlns="http://schemas.openxmlformats.org/spreadsheetml/2006/main" count="2795" uniqueCount="464">
  <si>
    <t xml:space="preserve">Local authority illustrative funding under the early years national funding formula (EYNFF), 2-year-old funding formula &amp; supplementary maintained nursery school (MNS) funding formula  </t>
  </si>
  <si>
    <t>This spreadsheet shows the hourly rates to local authorities as a result of the changes outlined in the early years funding formulae consultation.</t>
  </si>
  <si>
    <t>The contents of this workbook are as follows:</t>
  </si>
  <si>
    <t>Early years national funding formula, 2-year-old funding formula and MNS funding formula: national details (2023-24)</t>
  </si>
  <si>
    <t>This page includes:</t>
  </si>
  <si>
    <t>- the illustrative total funding available for allocation through the EYNFF for 2023-24</t>
  </si>
  <si>
    <t>- the illustrative total funding available for allocation through the 2-year-old formula for 2023-24</t>
  </si>
  <si>
    <t>- the illustrative total funding available for MNS supplementary funding for 2023-24</t>
  </si>
  <si>
    <t>- details on the calculation of the EYNFF base rate and additional needs factors</t>
  </si>
  <si>
    <t>- details on the calculation of the base rate for the 2-year-old formula</t>
  </si>
  <si>
    <t>2023-24 illustrative Allocations Total (£)</t>
  </si>
  <si>
    <t>Explanation of amounts and calculations</t>
  </si>
  <si>
    <t>Universal Hours 
[a]</t>
  </si>
  <si>
    <t>This is the illustrative total Universal Hours revenue funding made available within the Department for Education's resource allocation for financial year 2023-24.  This is based on the Department's SR21 settlement and January 2021 PTEs.</t>
  </si>
  <si>
    <t>Additional Hours
[b]</t>
  </si>
  <si>
    <t>This is the illustrative total Additional Hours revenue funding made available within the Department for Education's resource allocation for financial year 2023-24.  This is based on the Department's SR21 settlement and January 2021 PTEs.</t>
  </si>
  <si>
    <t>TPPG funding across Universal Hours
[c]</t>
  </si>
  <si>
    <t>TPPG funding across Additional Hours
[d]</t>
  </si>
  <si>
    <r>
      <t xml:space="preserve">Total EYNFF funding available for illustrative allocations </t>
    </r>
    <r>
      <rPr>
        <b/>
        <sz val="12"/>
        <color rgb="FF7030A0"/>
        <rFont val="Arial"/>
        <family val="2"/>
      </rPr>
      <t>for 3-4 year-old entitlements</t>
    </r>
    <r>
      <rPr>
        <sz val="12"/>
        <rFont val="Arial"/>
        <family val="2"/>
      </rPr>
      <t xml:space="preserve">
[e] = [a] + [b] + [c] + [d]</t>
    </r>
  </si>
  <si>
    <t>This is the illustrative 3- and 4-year-old total quantum of funding for the EYNFF that has been used for calculating illustrative funding rates and allocations to local authorities for financial year 2023-24.</t>
  </si>
  <si>
    <r>
      <t xml:space="preserve">Total funding available for illustrative allocations through the formula for </t>
    </r>
    <r>
      <rPr>
        <b/>
        <sz val="12"/>
        <color rgb="FF7030A0"/>
        <rFont val="Arial"/>
        <family val="2"/>
      </rPr>
      <t>2-year-old entitlement</t>
    </r>
    <r>
      <rPr>
        <sz val="12"/>
        <rFont val="Arial"/>
        <family val="2"/>
      </rPr>
      <t xml:space="preserve">
[f]</t>
    </r>
  </si>
  <si>
    <t>This is the illustrative total 2-year-old revenue funding made available within the Department for Education's resource allocation for financial year 2023-24.  This is based on the Department's SR21 settlement and January 2021 PTEs.</t>
  </si>
  <si>
    <t>Pre-reform Maintained Nursery School funding
[g]</t>
  </si>
  <si>
    <t>This is the illustrative supplementary revenue funding for Maintained Nursery Schools (MNS) made available within the Department for Education's resource allocation for financial year 2023-24. This is based on the Department's SR21 settlement and January 2021 PTEs.</t>
  </si>
  <si>
    <t>TPPG funding
[h]</t>
  </si>
  <si>
    <t>Additional funding
[i]</t>
  </si>
  <si>
    <t>This is additional funding being invested into MNS supplementary funding for 2023-24.</t>
  </si>
  <si>
    <r>
      <t xml:space="preserve">Total funding available for illustrative allocations through </t>
    </r>
    <r>
      <rPr>
        <b/>
        <sz val="12"/>
        <color rgb="FF7030A0"/>
        <rFont val="Arial"/>
        <family val="2"/>
      </rPr>
      <t>maintained nursery school supplementary funding</t>
    </r>
    <r>
      <rPr>
        <sz val="12"/>
        <rFont val="Arial"/>
        <family val="2"/>
      </rPr>
      <t xml:space="preserve">
[j] = [g] + [h] + [i]</t>
    </r>
  </si>
  <si>
    <t>This is the illustrative supplementary MNS funding total that has been used for calculating illustrative funding rates and allocations to local authorities for financial year  2023-24.</t>
  </si>
  <si>
    <t>Factor</t>
  </si>
  <si>
    <t>Weight (%)</t>
  </si>
  <si>
    <t>Factor total (£)</t>
  </si>
  <si>
    <t xml:space="preserve">Factor rate (£)
(unrounded)
</t>
  </si>
  <si>
    <r>
      <rPr>
        <b/>
        <sz val="12"/>
        <color rgb="FF000000"/>
        <rFont val="Arial"/>
        <family val="2"/>
      </rPr>
      <t>Description of measure used:</t>
    </r>
    <r>
      <rPr>
        <sz val="12"/>
        <color rgb="FF000000"/>
        <rFont val="Arial"/>
        <family val="2"/>
      </rPr>
      <t xml:space="preserve">
See technical note for a description of the method and the 'ACA' and 'Formula Factor Data' sheets for the actual data used to calculate the factor rates from the factor total.</t>
    </r>
  </si>
  <si>
    <r>
      <rPr>
        <b/>
        <sz val="12"/>
        <color rgb="FF7030A0"/>
        <rFont val="Arial"/>
        <family val="2"/>
      </rPr>
      <t>EYNFF Base Rate total</t>
    </r>
    <r>
      <rPr>
        <sz val="12"/>
        <color rgb="FF000000"/>
        <rFont val="Arial"/>
        <family val="2"/>
      </rPr>
      <t xml:space="preserve">
[k] = 89.5% * ([a*] + [c])
* see notes below this table</t>
    </r>
  </si>
  <si>
    <t xml:space="preserve">The number of 3- and 4-year-old Universal Hours PTEs in each local authority from the January 2021 censuses. </t>
  </si>
  <si>
    <t>The number of (predominently) primary pupils eligible for free school meals known to be resident in each local authority in the January 2021 school census data.</t>
  </si>
  <si>
    <r>
      <rPr>
        <b/>
        <sz val="12"/>
        <color rgb="FF7030A0"/>
        <rFont val="Arial"/>
        <family val="2"/>
      </rPr>
      <t>EYNFF EAL factor total</t>
    </r>
    <r>
      <rPr>
        <sz val="12"/>
        <color rgb="FF000000"/>
        <rFont val="Arial"/>
        <family val="2"/>
      </rPr>
      <t>:
[m] = 1.5% * ([a*] + [c])</t>
    </r>
  </si>
  <si>
    <t>The number of primary pupils with English as and additional language resident in each local authority in the January 2021 school census data.</t>
  </si>
  <si>
    <r>
      <rPr>
        <b/>
        <sz val="12"/>
        <color rgb="FF7030A0"/>
        <rFont val="Arial"/>
        <family val="2"/>
      </rPr>
      <t>EYNFF DLA factor total</t>
    </r>
    <r>
      <rPr>
        <sz val="12"/>
        <color rgb="FF000000"/>
        <rFont val="Arial"/>
        <family val="2"/>
      </rPr>
      <t xml:space="preserve">
[n] = 1.0% * ([a*] + [c])</t>
    </r>
  </si>
  <si>
    <t>The number of 3- and 4-year-old children in each local authority estimated to be eligible for Disability Living Allowance.</t>
  </si>
  <si>
    <r>
      <rPr>
        <b/>
        <sz val="12"/>
        <color rgb="FF7030A0"/>
        <rFont val="Arial"/>
        <family val="2"/>
      </rPr>
      <t>2YO Base Rate total</t>
    </r>
    <r>
      <rPr>
        <sz val="12"/>
        <color rgb="FF000000"/>
        <rFont val="Arial"/>
        <family val="2"/>
      </rPr>
      <t xml:space="preserve">
[o] = 100% * [f]</t>
    </r>
  </si>
  <si>
    <t xml:space="preserve">The number of 2-year-old entitlement PTEs in each local authority from the January 2021 censuses. </t>
  </si>
  <si>
    <t>Notes for second table above:</t>
  </si>
  <si>
    <t xml:space="preserve">[a*] also includes a small zero-sum adjustment, which is applied to [a] and [b] to ensure that the updated EYNFF hourly rates are affordable and all of [e] is spent.  </t>
  </si>
  <si>
    <t>Region
(alphabetical order)</t>
  </si>
  <si>
    <t>LA number</t>
  </si>
  <si>
    <t>LA name 
(alphabetical order within region)</t>
  </si>
  <si>
    <t>Change (£) from 
2022-23 rate + illustrative TPPG rate</t>
  </si>
  <si>
    <t>Change (%) from 
2022-23 rate + illustrative TPPG rate</t>
  </si>
  <si>
    <t xml:space="preserve">INNER LONDON </t>
  </si>
  <si>
    <t>Camden</t>
  </si>
  <si>
    <t xml:space="preserve">OUTER LONDON </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</si>
  <si>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</si>
  <si>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</si>
  <si>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</si>
  <si>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</si>
  <si>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</si>
  <si>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</si>
  <si>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</si>
  <si>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</si>
  <si>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</si>
  <si>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</si>
  <si>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</si>
  <si>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</si>
  <si>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</si>
  <si>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</si>
  <si>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</si>
  <si>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</si>
  <si>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</si>
  <si>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</si>
  <si>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</si>
  <si>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</si>
  <si>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</si>
  <si>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</si>
  <si>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</si>
  <si>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</si>
  <si>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</si>
  <si>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</si>
  <si>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</si>
  <si>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</si>
  <si>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</si>
  <si>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</si>
  <si>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</si>
  <si>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 xml:space="preserve">WEST MIDLANDS </t>
  </si>
  <si>
    <t>Birmingham</t>
  </si>
  <si>
    <t>Coventry</t>
  </si>
  <si>
    <t>Dudley</t>
  </si>
  <si>
    <t>Sandwell</t>
  </si>
  <si>
    <t>Solihull</t>
  </si>
  <si>
    <t>Walsall</t>
  </si>
  <si>
    <t>Wolverhampton</t>
  </si>
  <si>
    <t xml:space="preserve">NORTH WEST </t>
  </si>
  <si>
    <t>Knowsley</t>
  </si>
  <si>
    <t>Liverpool</t>
  </si>
  <si>
    <t>Sefton</t>
  </si>
  <si>
    <t>Wirral</t>
  </si>
  <si>
    <t>Bolton</t>
  </si>
  <si>
    <t>Bury</t>
  </si>
  <si>
    <t>Manchester</t>
  </si>
  <si>
    <t>Oldham</t>
  </si>
  <si>
    <t>Rochdale</t>
  </si>
  <si>
    <t>Salford</t>
  </si>
  <si>
    <t>Stockport</t>
  </si>
  <si>
    <t>Tameside</t>
  </si>
  <si>
    <t>Trafford</t>
  </si>
  <si>
    <t>Wigan</t>
  </si>
  <si>
    <t xml:space="preserve">YORKSHIRE AND THE HUMBER </t>
  </si>
  <si>
    <t>Barnsley</t>
  </si>
  <si>
    <t>Doncaster</t>
  </si>
  <si>
    <t>Rotherham</t>
  </si>
  <si>
    <t>Sheffield</t>
  </si>
  <si>
    <t>Bradford</t>
  </si>
  <si>
    <t>Calderdale</t>
  </si>
  <si>
    <t>Kirklees</t>
  </si>
  <si>
    <t>Leeds</t>
  </si>
  <si>
    <t>Wakefield</t>
  </si>
  <si>
    <t xml:space="preserve">NORTH EAST </t>
  </si>
  <si>
    <t>Gateshead</t>
  </si>
  <si>
    <t>Newcastle upon Tyne</t>
  </si>
  <si>
    <t>North Tyneside</t>
  </si>
  <si>
    <t>South Tyneside</t>
  </si>
  <si>
    <t>Sunderland</t>
  </si>
  <si>
    <t xml:space="preserve">SOUTH WEST </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</si>
  <si>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</si>
  <si>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</si>
  <si>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</si>
  <si>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</si>
  <si>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</si>
  <si>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</si>
  <si>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</si>
  <si>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</si>
  <si>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</si>
  <si>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</si>
  <si>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</si>
  <si>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</si>
  <si>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</si>
  <si>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</si>
  <si>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 xml:space="preserve">EAST OF ENGLAND </t>
  </si>
  <si>
    <t>Luton</t>
  </si>
  <si>
    <t>Central Bedfordshire</t>
  </si>
  <si>
    <t xml:space="preserve">SOUTH EAST </t>
  </si>
  <si>
    <t>Buckinghamshire</t>
  </si>
  <si>
    <t>Milton Keynes</t>
  </si>
  <si>
    <t xml:space="preserve">EAST MIDLANDS </t>
  </si>
  <si>
    <t>Derbyshire</t>
  </si>
  <si>
    <t>Derby</t>
  </si>
  <si>
    <t>Dorset</t>
  </si>
  <si>
    <t>Bournemouth, Christchurch and Poole</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</si>
  <si>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</si>
  <si>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</si>
  <si>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</si>
  <si>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</si>
  <si>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</si>
  <si>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</si>
  <si>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</si>
  <si>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</si>
  <si>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</si>
  <si>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</si>
  <si>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</si>
  <si>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</si>
  <si>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</si>
  <si>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</si>
  <si>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</si>
  <si>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</si>
  <si>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</si>
  <si>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</si>
  <si>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</si>
  <si>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</si>
  <si>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</si>
  <si>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</si>
  <si>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</si>
  <si>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</si>
  <si>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</si>
  <si>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</si>
  <si>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</si>
  <si>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</si>
  <si>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</si>
  <si>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</si>
  <si>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</si>
  <si>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</si>
  <si>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</si>
  <si>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</si>
  <si>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</si>
  <si>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</si>
  <si>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</si>
  <si>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</si>
  <si>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</si>
  <si>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</si>
  <si>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</si>
  <si>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</si>
  <si>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</si>
  <si>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</si>
  <si>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</si>
  <si>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</si>
  <si>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</si>
  <si>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</si>
  <si>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</si>
  <si>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</si>
  <si>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Northumberland</t>
  </si>
  <si>
    <t>Oxfordshire</t>
  </si>
  <si>
    <t>Somerset</t>
  </si>
  <si>
    <t>Suffolk</t>
  </si>
  <si>
    <t>Surrey</t>
  </si>
  <si>
    <t>Warwickshire</t>
  </si>
  <si>
    <t>West Sussex</t>
  </si>
  <si>
    <t>North Northamptonshire</t>
  </si>
  <si>
    <t>West Northamptonshire</t>
  </si>
  <si>
    <t>Change (£) from 2022-23 rate</t>
  </si>
  <si>
    <t>Change (%) from 2022-23 rate</t>
  </si>
  <si>
    <t xml:space="preserve">
Region
(alphabetical order)</t>
  </si>
  <si>
    <t xml:space="preserve">
LA number</t>
  </si>
  <si>
    <t xml:space="preserve">
LA name 
(alphabetical order within region)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</si>
  <si>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</si>
  <si>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</si>
  <si>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</si>
  <si>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</si>
  <si>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</si>
  <si>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</si>
  <si>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</si>
  <si>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</si>
  <si>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</si>
  <si>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</si>
  <si>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</si>
  <si>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</si>
  <si>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</si>
  <si>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</si>
  <si>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</si>
  <si>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</si>
  <si>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</si>
  <si>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</si>
  <si>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</si>
  <si>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</si>
  <si>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</si>
  <si>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</si>
  <si>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</si>
  <si>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</si>
  <si>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</si>
  <si>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</si>
  <si>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</si>
  <si>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</si>
  <si>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</si>
  <si>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</si>
  <si>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</si>
  <si>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</si>
  <si>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 [b] x [d] x 15 hours x 38 weeks</t>
  </si>
  <si>
    <t>= [c] x £4.23*</t>
  </si>
  <si>
    <t>= [c] x £1.77*</t>
  </si>
  <si>
    <t>= [c] x £0.32*</t>
  </si>
  <si>
    <t>= [c] x £1.73*</t>
  </si>
  <si>
    <t>= [d] x [h] x 15 hours x 38 weeks</t>
  </si>
  <si>
    <t>= [e] x [i] x 15 hours x 38 weeks</t>
  </si>
  <si>
    <t>= [f] x [j] x 15 hours x 38 weeks</t>
  </si>
  <si>
    <t>= [g] x [k] x 15 hours x 38 weeks</t>
  </si>
  <si>
    <t>= [l] / ([d] x 15 hours x 38 weeks)</t>
  </si>
  <si>
    <t>= [m] / ([d] x 15 hours x 38 weeks)</t>
  </si>
  <si>
    <t>= [n] / ([d] x 15 hours x 38 weeks)</t>
  </si>
  <si>
    <t>= [o] / ([d] x 15 hours x 38 weeks)</t>
  </si>
  <si>
    <t>= [p] + [q] + [r] + [s]</t>
  </si>
  <si>
    <t>= [u] x [d] x 15 hours x 38 weeks</t>
  </si>
  <si>
    <t>= [w] x [d] x 15 hours x 38 weeks</t>
  </si>
  <si>
    <t>= [x] x [d] x 15 hours x 38 weeks</t>
  </si>
  <si>
    <t>= [y] x [d] x 15 hours x 38 weeks</t>
  </si>
  <si>
    <t>= [u] + [w] + [x] - [y]</t>
  </si>
  <si>
    <t>= [ac] x [d] x 15 hours x 38 weeks</t>
  </si>
  <si>
    <t>= [ac] x [ae] x 15 hours x 38 weeks</t>
  </si>
  <si>
    <t>England total:</t>
  </si>
  <si>
    <t>n/a</t>
  </si>
  <si>
    <t>St Helens</t>
  </si>
  <si>
    <t>Bedford Borough</t>
  </si>
  <si>
    <t xml:space="preserve">
Total 2022-23 baseline for the early years block for 2-year-old funding
(£)
</t>
  </si>
  <si>
    <t xml:space="preserve">
Total amount of universal funding for 2-year-olds, without year-to-year protections and gains cap applied
(£)
</t>
  </si>
  <si>
    <t>= [c] x £5.37*</t>
  </si>
  <si>
    <t>= [e] - £5.37*</t>
  </si>
  <si>
    <t>= [h] x [d] x 15 hours x 38 weeks</t>
  </si>
  <si>
    <t>= [i] x [d] x 15 hours x 38 weeks</t>
  </si>
  <si>
    <t>= [e] + [h] - [i]</t>
  </si>
  <si>
    <t>= [l] x [d] x 15 hours x 38 weeks</t>
  </si>
  <si>
    <t xml:space="preserve">
2022-23 MNS Rate
(£ / hr)
Unrounded</t>
  </si>
  <si>
    <t xml:space="preserve">
2023-24 MNS pre-reforms rate
(£ / hr)
Rounded to nearest penny
</t>
  </si>
  <si>
    <t xml:space="preserve">
Illustrative 2023-24 MNS rate with £3.80 minimum floor applied
(£ / hr)</t>
  </si>
  <si>
    <t xml:space="preserve">
Illustrative
2023-24 MNS rate with £10 maximum cap applied
(£ / hr)</t>
  </si>
  <si>
    <t xml:space="preserve">
Change (£) from 2022-23 rate + illustrative TPPG rate
</t>
  </si>
  <si>
    <t xml:space="preserve">
MNS' share of TPPG
(£)
Rounded to the nearest pound</t>
  </si>
  <si>
    <t>= [a] x 2023-24 uplift of 3.10%</t>
  </si>
  <si>
    <t>= [b] + [d]</t>
  </si>
  <si>
    <t>= [g] - (round([a],2) + [b]</t>
  </si>
  <si>
    <t>= [c] x [d] x 15 hours x 38 weeks</t>
  </si>
  <si>
    <t>= [c] x [b] x 15 hours x 38 weeks</t>
  </si>
  <si>
    <t>= [c] x [g] x 15 hours x 38 weeks</t>
  </si>
  <si>
    <t xml:space="preserve">
Total PTE
(January 2021)</t>
  </si>
  <si>
    <t>= [b] + [c]</t>
  </si>
  <si>
    <t>=  [a] / [d] / 15 hours / 38 weeks</t>
  </si>
  <si>
    <t>= [b] x [e] x 15 hours x 38 weeks</t>
  </si>
  <si>
    <t>= [c] x [e] x 15 hours x 38 weeks</t>
  </si>
  <si>
    <t>= [h] / [i] / 15 hours / 38 weeks</t>
  </si>
  <si>
    <t>= [i] x [j] x 15 hours x 38 weeks</t>
  </si>
  <si>
    <t>NIPRCA calculations for EYNFF:</t>
  </si>
  <si>
    <t>NIPRCA calculations for 2-year-old formula:</t>
  </si>
  <si>
    <t>See EYNFF calculations for explanation of steps 1 to 4.</t>
  </si>
  <si>
    <t xml:space="preserve">GLM for EYNFF </t>
  </si>
  <si>
    <t>3. Calculate NRCA and IPRCA relative measures by dividng through by respective minimum LA value in each year.</t>
  </si>
  <si>
    <t>2023-24 EYNFF ACA</t>
  </si>
  <si>
    <t>GLM for 2YO Formula</t>
  </si>
  <si>
    <t>2023-24 2YO ACA</t>
  </si>
  <si>
    <t>Staffing Cost Adjustment Factor</t>
  </si>
  <si>
    <t>Nursery Rates Cost Adjustment Factor</t>
  </si>
  <si>
    <t>Infant Primary Rates Cost Adjustment Factor</t>
  </si>
  <si>
    <t>3-4YO Weighting</t>
  </si>
  <si>
    <t>3-4YO
Nursery Infant Primary Rates Cost Adjustment</t>
  </si>
  <si>
    <t>Area Cost Adjustment (ACA) constructed from GLM and NIPRCA</t>
  </si>
  <si>
    <t>Schools Rates Cost Adjustment Factor</t>
  </si>
  <si>
    <t>2YO Weighting</t>
  </si>
  <si>
    <t>2YO
Nursery Infant Primary  Rates Cost Adjustment</t>
  </si>
  <si>
    <t xml:space="preserve">
General labour market cost adjustment</t>
  </si>
  <si>
    <t xml:space="preserve">
% of total 3-4yo Universal Hours and Additional Hours entitlement PTEs delivered in Schools 
[Jan 2021 School Census]</t>
  </si>
  <si>
    <t xml:space="preserve">
See step 5 above.</t>
  </si>
  <si>
    <t xml:space="preserve">
The ACA applies an 80% weighting to staff costs and 10% to premises costs and it is assumed that the remaining 10% of costs do not vary by LA.	</t>
  </si>
  <si>
    <t xml:space="preserve">
General labour market cost adjustment </t>
  </si>
  <si>
    <t xml:space="preserve">
3-year NRCA average
[RV/m2; relative to min. LA value; average(2019, 2020, 2021)]
See steps 1 to 4 above.</t>
  </si>
  <si>
    <t xml:space="preserve">
3-year IPRCA average
[RV/m2; relative to min. LA value; average(2019, 2020, 2021)]
See steps 1 to 4 above.</t>
  </si>
  <si>
    <t xml:space="preserve">
% of total 2yo PTEs delivered in Schools 
[Jan 2021 Census]</t>
  </si>
  <si>
    <t>= (1 - [d]) x [b] + [d] x [c]</t>
  </si>
  <si>
    <t>= 80% x [a] + 10% x [e] + 10%</t>
  </si>
  <si>
    <t>= (1-[j]) x [h] + [j] x [i]</t>
  </si>
  <si>
    <t>= 80% x [b] + 10% x [h] + 10%</t>
  </si>
  <si>
    <t>Formula Factor data - details of data used within the EYNFF and 2-year-old formula</t>
  </si>
  <si>
    <t>EYNFF Base Rate</t>
  </si>
  <si>
    <t>2YO Base Rate</t>
  </si>
  <si>
    <t>FSM %: proportion of state-funded nursery and primary school pupils who are known to be eligible for free school meals.</t>
  </si>
  <si>
    <t>EAL %: proportion of state funded primary school pupils whose first language is known or believed to be other than English.</t>
  </si>
  <si>
    <t xml:space="preserve">DLA %: 3- and 4-year-old children who are entitled to Disability Living Allowance divided by 3- and 4-year-old ONS population estimate. 
</t>
  </si>
  <si>
    <t>Base Rate</t>
  </si>
  <si>
    <t>FSM %</t>
  </si>
  <si>
    <t>EAL %</t>
  </si>
  <si>
    <t>DLA %</t>
  </si>
  <si>
    <t>FSM</t>
  </si>
  <si>
    <t>EAL</t>
  </si>
  <si>
    <t>DLA</t>
  </si>
  <si>
    <t xml:space="preserve">
PTE for Universal Hours 3- and 4-year-old entitlement for 2023-24 
(January 2021)</t>
  </si>
  <si>
    <t xml:space="preserve">
Headline FSM measure for nursery &amp; primary schools
(January 2021)</t>
  </si>
  <si>
    <t xml:space="preserve">
EAL measure for primary schools
(January 2021)</t>
  </si>
  <si>
    <t xml:space="preserve">
3-4yo DLA entitled (February 2020) divided by ONS 3-4yo population (mid-2020)
</t>
  </si>
  <si>
    <t xml:space="preserve">
PTE numbers used for Additional Needs Factors 
(January 2021)</t>
  </si>
  <si>
    <t xml:space="preserve">
PTE for 2-year-old entitlement for 2023-24 (January 2021)
</t>
  </si>
  <si>
    <t>= [a] x [b]</t>
  </si>
  <si>
    <t>= [a] x [c]</t>
  </si>
  <si>
    <t>= [a] x [d]</t>
  </si>
  <si>
    <t>5. Calculate NIPRCA for each LA using relevant NRCA, IPRCA and 2YO weightings - see 2YO NIPRCA formula below.</t>
  </si>
  <si>
    <t xml:space="preserve">
PTE for Universal Hours 3- and 4-year-old entitlement for 2022-23 (January 2021)</t>
  </si>
  <si>
    <t xml:space="preserve">
PTE for Additional Hours 3- and 4-year-old entitlement for 2022-23 
(January 2021)</t>
  </si>
  <si>
    <t>Additional Needs Factor proxy data:</t>
  </si>
  <si>
    <t>Area Cost Adjustment factor - details of how the ACA is calculated for the EYNFF and 2-year-old formula</t>
  </si>
  <si>
    <t>5. Calculate NIPRCA for each LA using relevant NRCA, IPRCA and 3-4YO Weightings - see 3-4YO NIPRCA formula below.</t>
  </si>
  <si>
    <t>Teachers' Pay and Pensions Grant uplift - details of how each LAs hourly rate uplift is calculated for EYNFF and MNS formula</t>
  </si>
  <si>
    <r>
      <t>1. Using geographically aggregated VOA nursery data  - calculate the average rateable value per m</t>
    </r>
    <r>
      <rPr>
        <vertAlign val="superscript"/>
        <sz val="12"/>
        <color theme="1"/>
        <rFont val="Arial"/>
        <family val="2"/>
      </rPr>
      <t>2</t>
    </r>
    <r>
      <rPr>
        <sz val="12"/>
        <color theme="1"/>
        <rFont val="Arial"/>
        <family val="2"/>
      </rPr>
      <t xml:space="preserve"> for each LA in each of last 3 years.</t>
    </r>
  </si>
  <si>
    <r>
      <t>2. Using geographically aggregated VOA infant &amp; primary data - calculate the average rateable value per m</t>
    </r>
    <r>
      <rPr>
        <vertAlign val="superscript"/>
        <sz val="12"/>
        <color theme="1"/>
        <rFont val="Arial"/>
        <family val="2"/>
      </rPr>
      <t>2</t>
    </r>
    <r>
      <rPr>
        <sz val="12"/>
        <color theme="1"/>
        <rFont val="Arial"/>
        <family val="2"/>
      </rPr>
      <t xml:space="preserve"> for each LA in each of last 3 years.</t>
    </r>
  </si>
  <si>
    <t xml:space="preserve">
Illustrative 2022-23 TPPG uplift to baseline Universal Hours allocation 
Rounded to the nearest pound</t>
  </si>
  <si>
    <t xml:space="preserve">
Illustrative 2022-23 TPPG uplift to baseline Additional Hours allocation
Rounded to the nearest pound</t>
  </si>
  <si>
    <t xml:space="preserve">
Illustrative
 TPPG rate*
(£ / hr)
[* See TPPG Baseline Uplift sheet]</t>
  </si>
  <si>
    <t xml:space="preserve">
Illustrative 2023-24 MNS rate including TPPG uplift
(£ / hr)</t>
  </si>
  <si>
    <t xml:space="preserve">
Illustrative 2022-23 TPPG uplift to MNS hourly rate
Rounded to the nearest penny</t>
  </si>
  <si>
    <t xml:space="preserve">
PTE for MNS supplementary funding for 
2022-23  
(January 2021)</t>
  </si>
  <si>
    <t xml:space="preserve">
PTE for MNS supplementary funding for 
2023-24 
(January 2021)</t>
  </si>
  <si>
    <t>For 2023-24, we propose the following protections: £4.86 minimum funding floor, +1% year-to-year protection, and a 4.5% gains cap.</t>
  </si>
  <si>
    <t>Rate changes outside of these limits will be due to either the minimum funding floor (the gains cap cannot reduce your rate below the</t>
  </si>
  <si>
    <t>minimum funding floor) and/or due to rounding (after protections are applied, hourly rates are rounded (up or down) to the nearest penny,</t>
  </si>
  <si>
    <t xml:space="preserve">resulting in some increases slightly above 4.5% and some slightly below 1%). </t>
  </si>
  <si>
    <t>of these limits. Rate changes outside of these limits will be due to rounding (after protections are applied,</t>
  </si>
  <si>
    <t>hourly rates are rounded (up or down) to the nearest penny, resulting in some increases slightly above 8.6%</t>
  </si>
  <si>
    <t xml:space="preserve">and some slightly below 1%). </t>
  </si>
  <si>
    <t>For 2023-24, we propose the following protections: +1% year-to-year protection and a 8.6% gains cap.</t>
  </si>
  <si>
    <t xml:space="preserve">
Illustrative 2022-23 TPPG uplift to 
MNS funding
Rounded to the nearest pound</t>
  </si>
  <si>
    <t>Illustrative TPPG rate calculations for MNS</t>
  </si>
  <si>
    <t>This is an estimate of total Teachers' Pay and Pension Grant (TPPG) funding that will be rolled into MNS supplementary funding for financial year 2023-24. This estimate of 2022-23 funding has been derived from the 2021-22 TPPG allocations, i.e. same rates with scaled volumes.</t>
  </si>
  <si>
    <r>
      <rPr>
        <b/>
        <sz val="12"/>
        <color rgb="FF7030A0"/>
        <rFont val="Arial"/>
        <family val="2"/>
      </rPr>
      <t>EYNFF FSM factor total</t>
    </r>
    <r>
      <rPr>
        <sz val="12"/>
        <color rgb="FF000000"/>
        <rFont val="Arial"/>
        <family val="2"/>
      </rPr>
      <t>:
[l] = 8% * ([a*] + [c])</t>
    </r>
  </si>
  <si>
    <t xml:space="preserve">
2023-24 MNS pre-reforms funding
(£)</t>
  </si>
  <si>
    <t>[a*] is the pre-protection funding available for Universal Hours, i.e. excludes a small fraction of [a] that is set aside to pay for the £4.86 minimum funding floor protection.</t>
  </si>
  <si>
    <t>Illustrative 2022-23 TPPG uplift to baseline hourly rate calculations for EYNFF</t>
  </si>
  <si>
    <t>A technical note is being published, explaining the calculations used to produce the illustrative allocations. This is published on GOV.UK alongside the consultation documents.</t>
  </si>
  <si>
    <t>Whilst the majority of LAs will see a % change between 1% and 4.5%, some LAs will see changes outside of these limits.</t>
  </si>
  <si>
    <t>Whilst the majority of LAs will see a % change between 1% and 8.6% some LAs will see changes outside</t>
  </si>
  <si>
    <t xml:space="preserve">4. Calculate a 3-year average IPRCA and NRCA measure for each LA - see respective column below.
</t>
  </si>
  <si>
    <t>This is an estimate of total Teachers' Pay and Pension Grant (TPPG) funding that will be rolled into the EYNFF for financial year 2023-24. This estimate of 2022-23 funding has been derived from the 2021-22 TPPG allocations for this illustrative modelling, i.e. which used the same rates, and has been split pro rata between the Universal Hours and Additional Hours illustrative allocation totals using January 2021 PTEs.</t>
  </si>
  <si>
    <t>1. For illustrative modelling purposes , we are currently using 2021-22 TPPG allocation data as a proxy for 2022-23 grant funding and January 2021 PTEs to calculate an hourly rate. These will both be updated when calculating the final rates in the Autumn.</t>
  </si>
  <si>
    <t xml:space="preserve">2. TPPG funding is calculated using 2-4-year-old headcount. We are proposing to mainstream TPPG funding into the 3- and 4-year-old entitlement funding only, rather than separating out an element for the 2-year-old entitlement. </t>
  </si>
  <si>
    <t>3. For MNS, their share of TPPG will be retained and allocated through the supplementary funding.</t>
  </si>
  <si>
    <t>4. LAs who do not provide any maintained nursery school PTEs have been greyed out in the table as they do not qualify for MNS TPPG funding.</t>
  </si>
  <si>
    <t>Illustrative Early Years National Funding Formula (EYNFF) 3- and 4-year-old entitlements 2023-24 hourly funding rates</t>
  </si>
  <si>
    <t>Illustrative 2-year-old entitlement 2023-24 hourly funding rates</t>
  </si>
  <si>
    <t>EYNFF - Step-by-step guide for LAs of the calculation of the 3- and 4-year-old illustrative 2023-24 hourly rates and funding allocations</t>
  </si>
  <si>
    <t>2YO Formula - Step-by-step guide for LAs of the calculation of the 2-year old illustrative 2023-24 hourly rates and funding allocations</t>
  </si>
  <si>
    <t>Maintained Nursery Schools illustrative 2023-24 supplementary funding hourly rates and allocations</t>
  </si>
  <si>
    <t>2022-23 
EYNFF rate
(£ / hr)</t>
  </si>
  <si>
    <t>Illustrative 2022-23
TPPG rate
(£ / hr)</t>
  </si>
  <si>
    <t>2022-23 EYNFF rate + illustrative TPPG rate
(£ / hr)</t>
  </si>
  <si>
    <t>Illustrative
2023-24 EYNFF rate
(£ / hr)</t>
  </si>
  <si>
    <t>2022-23
 2YO funding rate
(£ / hr)</t>
  </si>
  <si>
    <t>Illustrative 
2023-24 2YO funding rate
(£ / hr)</t>
  </si>
  <si>
    <t>1. PTE (Part Time Equivalent): This is defined as the number of children taking up 15 hours per week over 38 weeks.</t>
  </si>
  <si>
    <t>2. The same EYNFF hourly rates are used to calculate the 3-and 4-year-old funding for the additional hours entitlement - see formula [af].</t>
  </si>
  <si>
    <t>2. Since the introduction of the EYNFF, local authorities have received supplementary funding for maintained nursery schools on top of their EYNFF allocation, to protect their MNS funding at their 2016-17 level for the universal 15 hours.</t>
  </si>
  <si>
    <t xml:space="preserve">
Illustrative 2022-23 TPPG Allocation
(2021-22 TPPG - see notes 1, 2 and 5 above)
</t>
  </si>
  <si>
    <t>5. Differences between the illustrative TPPG allocations [a] and the total TPPG uplift to UH and AH baseline allocations ([f] +[g]) are due to the rounding of the TPPG uplift hourly rate [e]. For MNS, this is also reason for differences between [h] and [k].</t>
  </si>
  <si>
    <t>3. LAs who do not provide any maintained nursery school PTEs have been greyed out in the table below as they do not qualify for this supplementary funding.</t>
  </si>
  <si>
    <t xml:space="preserve">
Illustrative 2022-23 TPPG uplift to baseline hourly rate
Rounded to the nearest penny</t>
  </si>
  <si>
    <t xml:space="preserve">
Illustrative 2022-23 TPPG Allocation
(2021-22 TPPG - see notes 1, 3, 4 and 5 above)
</t>
  </si>
  <si>
    <t xml:space="preserve">
Illustrative LA allocation for MNS supplementary funding for 2023-24
(£)
Rounded up to the nearest pound</t>
  </si>
  <si>
    <r>
      <t xml:space="preserve">- </t>
    </r>
    <r>
      <rPr>
        <b/>
        <sz val="12"/>
        <rFont val="Arial"/>
        <family val="2"/>
      </rPr>
      <t>National Details</t>
    </r>
    <r>
      <rPr>
        <sz val="12"/>
        <rFont val="Arial"/>
        <family val="2"/>
      </rPr>
      <t>: Breakdown of total illustrative funding for EYNFF, 2yo funding formula and MNS funding formula</t>
    </r>
  </si>
  <si>
    <r>
      <t xml:space="preserve">- </t>
    </r>
    <r>
      <rPr>
        <b/>
        <sz val="12"/>
        <rFont val="Arial"/>
        <family val="2"/>
      </rPr>
      <t>EYNFF 2023-24 rates</t>
    </r>
    <r>
      <rPr>
        <sz val="12"/>
        <rFont val="Arial"/>
        <family val="2"/>
      </rPr>
      <t>: illustrative hourly funding rates for the 3- and 4-yearold entitlements.</t>
    </r>
  </si>
  <si>
    <r>
      <t xml:space="preserve">- </t>
    </r>
    <r>
      <rPr>
        <b/>
        <sz val="12"/>
        <rFont val="Arial"/>
        <family val="2"/>
      </rPr>
      <t>2YO 2023-24 rates</t>
    </r>
    <r>
      <rPr>
        <sz val="12"/>
        <rFont val="Arial"/>
        <family val="2"/>
      </rPr>
      <t>: illustrative hourly funding rates for the 2-year-old entitlement.</t>
    </r>
  </si>
  <si>
    <r>
      <t xml:space="preserve">- </t>
    </r>
    <r>
      <rPr>
        <b/>
        <sz val="12"/>
        <rFont val="Arial"/>
        <family val="2"/>
      </rPr>
      <t>EYNFF 2023-24 step-by-step</t>
    </r>
    <r>
      <rPr>
        <sz val="12"/>
        <rFont val="Arial"/>
        <family val="2"/>
      </rPr>
      <t>: Step-by-step guide for LAs to understand the calculation of the EYNFF illustrative hourly rates and funding allocations.</t>
    </r>
  </si>
  <si>
    <r>
      <t xml:space="preserve">- </t>
    </r>
    <r>
      <rPr>
        <b/>
        <sz val="12"/>
        <rFont val="Arial"/>
        <family val="2"/>
      </rPr>
      <t>2YO 2023-24 step-by-step</t>
    </r>
    <r>
      <rPr>
        <sz val="12"/>
        <rFont val="Arial"/>
        <family val="2"/>
      </rPr>
      <t>: Step-by-step guide for LAs to understand the calculation of the 2yo entitlement illustrative hourly rates and funding allocations.</t>
    </r>
  </si>
  <si>
    <r>
      <t xml:space="preserve">- </t>
    </r>
    <r>
      <rPr>
        <b/>
        <sz val="12"/>
        <rFont val="Arial"/>
        <family val="2"/>
      </rPr>
      <t>MNS 2023-24</t>
    </r>
    <r>
      <rPr>
        <sz val="12"/>
        <rFont val="Arial"/>
        <family val="2"/>
      </rPr>
      <t>: Illustrative hourly funding rates for MNS supplementary funding and step-by-step guide on how they were calculated.</t>
    </r>
  </si>
  <si>
    <r>
      <t xml:space="preserve">- </t>
    </r>
    <r>
      <rPr>
        <b/>
        <sz val="12"/>
        <rFont val="Arial"/>
        <family val="2"/>
      </rPr>
      <t>TPPG Baseline Uplift</t>
    </r>
    <r>
      <rPr>
        <sz val="12"/>
        <rFont val="Arial"/>
        <family val="2"/>
      </rPr>
      <t>: Explanation of how this element of the 2022-23 baseline has been calculated.</t>
    </r>
  </si>
  <si>
    <r>
      <t xml:space="preserve">- </t>
    </r>
    <r>
      <rPr>
        <b/>
        <sz val="12"/>
        <rFont val="Arial"/>
        <family val="2"/>
      </rPr>
      <t>ACA</t>
    </r>
    <r>
      <rPr>
        <sz val="12"/>
        <rFont val="Arial"/>
        <family val="2"/>
      </rPr>
      <t>: Explanation of how this is calculated including the new proposed NIPRCA factor</t>
    </r>
  </si>
  <si>
    <r>
      <t xml:space="preserve">- </t>
    </r>
    <r>
      <rPr>
        <b/>
        <sz val="12"/>
        <rFont val="Arial"/>
        <family val="2"/>
      </rPr>
      <t>Formula Factor Data</t>
    </r>
    <r>
      <rPr>
        <sz val="12"/>
        <rFont val="Arial"/>
        <family val="2"/>
      </rPr>
      <t>: Explanation of the data used and calculations of the formula factors that are used to calculate the factor rates in 'National Details'.</t>
    </r>
  </si>
  <si>
    <t>Explanation</t>
  </si>
  <si>
    <t>KEY:</t>
  </si>
  <si>
    <t>Baseline Funding</t>
  </si>
  <si>
    <t>Illustrative 2023-24 Funding</t>
  </si>
  <si>
    <t>Calculations</t>
  </si>
  <si>
    <t xml:space="preserve">
LA baseline hourly rate for 2-year-olds for 2022-23
(£ / hr)
</t>
  </si>
  <si>
    <r>
      <t xml:space="preserve">
3-year NRCA average
[RV/m</t>
    </r>
    <r>
      <rPr>
        <vertAlign val="superscript"/>
        <sz val="12"/>
        <color theme="1"/>
        <rFont val="Arial"/>
        <family val="2"/>
      </rPr>
      <t>2</t>
    </r>
    <r>
      <rPr>
        <sz val="12"/>
        <color theme="1"/>
        <rFont val="Arial"/>
        <family val="2"/>
      </rPr>
      <t>; relative to min. LA value; average(2019, 2020, 2021)]
See steps 1, 3 and 4 above.</t>
    </r>
  </si>
  <si>
    <r>
      <t xml:space="preserve">
3-year IPRCA average
[RV/m</t>
    </r>
    <r>
      <rPr>
        <vertAlign val="superscript"/>
        <sz val="12"/>
        <color theme="1"/>
        <rFont val="Arial"/>
        <family val="2"/>
      </rPr>
      <t>2</t>
    </r>
    <r>
      <rPr>
        <sz val="12"/>
        <color theme="1"/>
        <rFont val="Arial"/>
        <family val="2"/>
      </rPr>
      <t>; relative to min. LA value; average(2019, 2020, 2021)]
See steps 2, 3 and 4 above.</t>
    </r>
  </si>
  <si>
    <t xml:space="preserve">
Hourly rate for basic funding per 3- and 4-year-old pupil in each LA
(£ / hr)
</t>
  </si>
  <si>
    <t xml:space="preserve">
Hourly rate for EAL funding per 3- and 4-year-old pupil in each LA
(£ / hr)
</t>
  </si>
  <si>
    <t xml:space="preserve">
Hourly rate for DLA funding per 3- and 4-year-old pupil in each LA
(£ / hr)
</t>
  </si>
  <si>
    <r>
      <t xml:space="preserve">
</t>
    </r>
    <r>
      <rPr>
        <b/>
        <sz val="12"/>
        <color theme="1"/>
        <rFont val="Arial"/>
        <family val="2"/>
      </rPr>
      <t>Formula factors:</t>
    </r>
    <r>
      <rPr>
        <sz val="12"/>
        <color theme="1"/>
        <rFont val="Arial"/>
        <family val="2"/>
      </rPr>
      <t xml:space="preserve">
Area Cost Adjustment (ACA) constructed from GLM and NIPRCA*
[* See ACA sheet]
</t>
    </r>
  </si>
  <si>
    <r>
      <t xml:space="preserve">
</t>
    </r>
    <r>
      <rPr>
        <b/>
        <sz val="12"/>
        <color theme="1"/>
        <rFont val="Arial"/>
        <family val="2"/>
      </rPr>
      <t>Formula factors:</t>
    </r>
    <r>
      <rPr>
        <sz val="12"/>
        <color theme="1"/>
        <rFont val="Arial"/>
        <family val="2"/>
      </rPr>
      <t xml:space="preserve">
Estimated number of English as an additional language (EAL) 3- and 4-year-olds*
(PTE)
[* See Formula Factor Data sheet]</t>
    </r>
  </si>
  <si>
    <r>
      <t xml:space="preserve">
</t>
    </r>
    <r>
      <rPr>
        <b/>
        <sz val="12"/>
        <color theme="1"/>
        <rFont val="Arial"/>
        <family val="2"/>
      </rPr>
      <t>Formula factors:</t>
    </r>
    <r>
      <rPr>
        <sz val="12"/>
        <color theme="1"/>
        <rFont val="Arial"/>
        <family val="2"/>
      </rPr>
      <t xml:space="preserve">
Estimated number of disabled (DLA) 3- and 4-year-olds claimants*
(PTE)
[* See Formula Factor Data sheet]</t>
    </r>
  </si>
  <si>
    <r>
      <t xml:space="preserve">
</t>
    </r>
    <r>
      <rPr>
        <b/>
        <sz val="12"/>
        <color theme="1"/>
        <rFont val="Arial"/>
        <family val="2"/>
      </rPr>
      <t>Protections:</t>
    </r>
    <r>
      <rPr>
        <sz val="12"/>
        <color theme="1"/>
        <rFont val="Arial"/>
        <family val="2"/>
      </rPr>
      <t xml:space="preserve">
Increase to hourly rate for funding year-to-year protections in 2023-24. This has been set at +1% increase on the LA's 2022-23 baseline hourly rate (incl. TPPG uplift).
(£ / hr)</t>
    </r>
  </si>
  <si>
    <r>
      <t xml:space="preserve">
</t>
    </r>
    <r>
      <rPr>
        <b/>
        <sz val="12"/>
        <color theme="1"/>
        <rFont val="Arial"/>
        <family val="2"/>
      </rPr>
      <t>Protections:</t>
    </r>
    <r>
      <rPr>
        <sz val="12"/>
        <color theme="1"/>
        <rFont val="Arial"/>
        <family val="2"/>
      </rPr>
      <t xml:space="preserve">
Reduction in hourly rate in 2023-24. The gains cap has been set at + 4.5% increase on the LA's 2022-23 baseline hourly rate (incl. TPPG uplift). 
(£ / hr)</t>
    </r>
  </si>
  <si>
    <r>
      <t xml:space="preserve">
</t>
    </r>
    <r>
      <rPr>
        <b/>
        <sz val="12"/>
        <color theme="1"/>
        <rFont val="Arial"/>
        <family val="2"/>
      </rPr>
      <t>Protections:</t>
    </r>
    <r>
      <rPr>
        <sz val="12"/>
        <color theme="1"/>
        <rFont val="Arial"/>
        <family val="2"/>
      </rPr>
      <t xml:space="preserve">
Funding increase due to the minimum funding floor in 2023-24
(£)
</t>
    </r>
  </si>
  <si>
    <r>
      <t xml:space="preserve">
</t>
    </r>
    <r>
      <rPr>
        <b/>
        <sz val="12"/>
        <color theme="1"/>
        <rFont val="Arial"/>
        <family val="2"/>
      </rPr>
      <t>Protections:</t>
    </r>
    <r>
      <rPr>
        <sz val="12"/>
        <color theme="1"/>
        <rFont val="Arial"/>
        <family val="2"/>
      </rPr>
      <t xml:space="preserve">
Funding increase due to year-to-year protections in 2023-24
(£)
</t>
    </r>
  </si>
  <si>
    <r>
      <t xml:space="preserve">
</t>
    </r>
    <r>
      <rPr>
        <b/>
        <sz val="12"/>
        <color theme="1"/>
        <rFont val="Arial"/>
        <family val="2"/>
      </rPr>
      <t>Protections:</t>
    </r>
    <r>
      <rPr>
        <sz val="12"/>
        <color theme="1"/>
        <rFont val="Arial"/>
        <family val="2"/>
      </rPr>
      <t xml:space="preserve">
Funding reduction due to gains cap in 2023-24
(£)
</t>
    </r>
  </si>
  <si>
    <r>
      <t xml:space="preserve">
</t>
    </r>
    <r>
      <rPr>
        <b/>
        <sz val="12"/>
        <color theme="1"/>
        <rFont val="Arial"/>
        <family val="2"/>
      </rPr>
      <t>Formula factors:</t>
    </r>
    <r>
      <rPr>
        <sz val="12"/>
        <color theme="1"/>
        <rFont val="Arial"/>
        <family val="2"/>
      </rPr>
      <t xml:space="preserve">
PTE for 2-year-old entitlement for 2023-24 (January 2021)
</t>
    </r>
  </si>
  <si>
    <r>
      <t xml:space="preserve">
</t>
    </r>
    <r>
      <rPr>
        <b/>
        <sz val="12"/>
        <color theme="1"/>
        <rFont val="Arial"/>
        <family val="2"/>
      </rPr>
      <t>Protections:</t>
    </r>
    <r>
      <rPr>
        <sz val="12"/>
        <color theme="1"/>
        <rFont val="Arial"/>
        <family val="2"/>
      </rPr>
      <t xml:space="preserve">
Increase to hourly rate for funding year-to-year protections in 2023-24. This has been set at +1% increase on the LA's 2022-23 baseline hourly rate
(£ / hr)</t>
    </r>
  </si>
  <si>
    <r>
      <t xml:space="preserve">
</t>
    </r>
    <r>
      <rPr>
        <b/>
        <sz val="12"/>
        <color theme="1"/>
        <rFont val="Arial"/>
        <family val="2"/>
      </rPr>
      <t>Protections:</t>
    </r>
    <r>
      <rPr>
        <sz val="12"/>
        <color theme="1"/>
        <rFont val="Arial"/>
        <family val="2"/>
      </rPr>
      <t xml:space="preserve">
Reduction in hourly rate in 2023-24. The gains cap has been set at +8.6% increase on the LA's 2022-23 baseline hourly rate
(£ / hr)</t>
    </r>
  </si>
  <si>
    <t xml:space="preserve">
Total Illustrative LA allocation for 2-year-old funding in 2023-24
(£)
Rounded up to the nearest pound</t>
  </si>
  <si>
    <t xml:space="preserve">
PTE for 3- and 4-year-old additional hours entitlement for 2023-24 (January 2021)
</t>
  </si>
  <si>
    <t xml:space="preserve">
Basic funding allocated for universal hours entitlement
(£)
</t>
  </si>
  <si>
    <t xml:space="preserve">
FSM funding allocated for universal hours entitlement
(£)
</t>
  </si>
  <si>
    <t xml:space="preserve">
EAL funding allocated for universal hours entitlement
(£)
</t>
  </si>
  <si>
    <t xml:space="preserve">
DLA funding allocated for universal hours entitlement
(£)
</t>
  </si>
  <si>
    <t xml:space="preserve">
Illustrative EYNFF LA hourly rates for 3- and 4-year-old funding in 2023-24, with minimum funding floor, year-to-year protections and gains cap applied
(£ / hr)
Rounded to the nearest penny</t>
  </si>
  <si>
    <t xml:space="preserve">
Illustrative true EYNFF hourly rates for 3- and 4-year-old funding in 2023-24, without minimum funding floor, year-to-year protections or gains cap applied
(£ / hr)
</t>
  </si>
  <si>
    <r>
      <t xml:space="preserve">
</t>
    </r>
    <r>
      <rPr>
        <b/>
        <sz val="12"/>
        <color theme="1"/>
        <rFont val="Arial"/>
        <family val="2"/>
      </rPr>
      <t>Formula factors:</t>
    </r>
    <r>
      <rPr>
        <sz val="12"/>
        <color theme="1"/>
        <rFont val="Arial"/>
        <family val="2"/>
      </rPr>
      <t xml:space="preserve">
PTE for 3- and 4-year-old universal hours entitlement for 2023-24 (January 2021)
</t>
    </r>
  </si>
  <si>
    <t xml:space="preserve">
Illustrative LA hourly rate for 2-year-old entitlement funding in 2023-24, with year-to-year protections and gains cap applied
(£ / hr)
Rounded to the nearest penny</t>
  </si>
  <si>
    <t xml:space="preserve">
Hourly rate for ACA (included for summary purposes only as this is included in the true 2-year-old hourly rate)
(£ / hr)
[* See National Details sheet]</t>
  </si>
  <si>
    <t xml:space="preserve">
Illustrative true LA hourly rates for 2-year-old entitlement funding in 2023-24, without year-to-year protections and gains cap applied
(£ / hr)
[* See National Details sheet]</t>
  </si>
  <si>
    <t xml:space="preserve">
LA baseline hourly rate for 3- and 4-year-old universal hours entitlement funding for 2022-23 including TPPG uplift*
(£ / hr)
[* See TPPG Baseline Uplift sheet]
</t>
  </si>
  <si>
    <t xml:space="preserve">
Total 2022-23 baseline for the early years block for 3- and 4-year-old universal hours entitlement funding including TPPG uplift
(£)
</t>
  </si>
  <si>
    <t xml:space="preserve">
Total Illustrative LA allocation for 3- and 4-year-old universal hours entitlement funding for 2023-24
(£)
Rounded up to the nearest pound</t>
  </si>
  <si>
    <t xml:space="preserve">
Total Illustrative LA allocation for 3- and 4-year-old additional hours entitlement funding for 2023-24
(£)
Rounded up to the nearest pound</t>
  </si>
  <si>
    <t xml:space="preserve">
Hourly rate for ACA  (included for summary purposes only as this is included in Basic, FSM, EAL and DLA hourly rates)
(£ / hr)</t>
  </si>
  <si>
    <t xml:space="preserve">
FSM hourly rate after ACA
(£ / hr)
[* see National Details sheet]</t>
  </si>
  <si>
    <t xml:space="preserve">
EAL hourly rate after ACA 
(£ / hr)
[* see National Details sheet]</t>
  </si>
  <si>
    <t xml:space="preserve">
DLA hourly rate after ACA
(£ / hr)
[* see National Details sheet]</t>
  </si>
  <si>
    <r>
      <t xml:space="preserve">
</t>
    </r>
    <r>
      <rPr>
        <b/>
        <sz val="12"/>
        <color theme="1"/>
        <rFont val="Arial"/>
        <family val="2"/>
      </rPr>
      <t>Formula factors:</t>
    </r>
    <r>
      <rPr>
        <sz val="12"/>
        <color theme="1"/>
        <rFont val="Arial"/>
        <family val="2"/>
      </rPr>
      <t xml:space="preserve">
Estimated number of Free School Meals (FSM) 3- and 4-year-olds*
(PTE)
[* See Formula Factor Data sheet]</t>
    </r>
  </si>
  <si>
    <t xml:space="preserve">
Basic hourly rate after ACA
(£ / hr)
[* See National Details sheet]</t>
  </si>
  <si>
    <t xml:space="preserve">
Hourly rate for FSM funding per 3- and 4-year-old pupil in each LA
(£ / hr)
</t>
  </si>
  <si>
    <t xml:space="preserve">
Total amount of universal hours entitlement funding for 3- and 4-year-olds, without minimum funding floor, year-to-year protections or gains cap applied
(£)
</t>
  </si>
  <si>
    <r>
      <t xml:space="preserve">
</t>
    </r>
    <r>
      <rPr>
        <b/>
        <sz val="12"/>
        <color theme="1"/>
        <rFont val="Arial"/>
        <family val="2"/>
      </rPr>
      <t>Protections:</t>
    </r>
    <r>
      <rPr>
        <sz val="12"/>
        <color theme="1"/>
        <rFont val="Arial"/>
        <family val="2"/>
      </rPr>
      <t xml:space="preserve">
Additional funding to the hourly rate as a result of the £4.86 minimum funding rate
(£ / hr)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</si>
</sst>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3" formatCode="_-* #,##0.00_-;\-* #,##0.00_-;_-* &quot;-&quot;??_-;_-@_-"/>
    <numFmt numFmtId="164" formatCode="&quot;£&quot;#,##0"/>
    <numFmt numFmtId="165" formatCode="0.0%"/>
    <numFmt numFmtId="166" formatCode="&quot;£&quot;#,##0.00"/>
    <numFmt numFmtId="167" formatCode="_-* #,##0_-;\-* #,##0_-;_-* &quot;-&quot;??_-;_-@_-"/>
    <numFmt numFmtId="168" formatCode="&quot;£&quot;#,##0.0000000000"/>
    <numFmt numFmtId="169" formatCode="&quot;£&quot;#,##0_);[Red]\-\(&quot;£&quot;#,##0\)"/>
    <numFmt numFmtId="170" formatCode="&quot;£&quot;#,##0.00_);[Red]\-\(&quot;£&quot;#,##0.00\)"/>
    <numFmt numFmtId="171" formatCode="0.000"/>
    <numFmt numFmtId="172" formatCode="&quot;£&quot;#,##0.0000"/>
  </numFmts>
  <fonts count="35" x14ac:knownFonts="1">
    <font>
      <sz val="11"/>
      <color theme="1"/>
      <name val="Calibri"/>
      <family val="2"/>
      <scheme val="minor"/>
    </font>
    <font>
      <sz val="12"/>
      <color theme="1"/>
      <name val="Arial"/>
      <family val="2"/>
    </font>
    <font>
      <sz val="12"/>
      <color theme="1"/>
      <name val="Arial"/>
      <family val="2"/>
    </font>
    <font>
      <b/>
      <sz val="12"/>
      <color theme="1"/>
      <name val="Arial"/>
      <family val="2"/>
    </font>
    <font>
      <b/>
      <sz val="12"/>
      <name val="Arial"/>
      <family val="2"/>
    </font>
    <font>
      <b/>
      <sz val="20"/>
      <color theme="1"/>
      <name val="Arial"/>
      <family val="2"/>
    </font>
    <font>
      <sz val="11"/>
      <color theme="1"/>
      <name val="Arial"/>
      <family val="2"/>
    </font>
    <font>
      <sz val="12"/>
      <color theme="1"/>
      <name val="Calibri"/>
      <family val="2"/>
      <scheme val="minor"/>
    </font>
    <font>
      <sz val="12"/>
      <name val="Arial"/>
      <family val="2"/>
    </font>
    <font>
      <sz val="11"/>
      <name val="Arial"/>
      <family val="2"/>
    </font>
    <font>
      <sz val="11"/>
      <color theme="1"/>
      <name val="Calibri"/>
      <family val="2"/>
      <scheme val="minor"/>
    </font>
    <font>
      <sz val="8"/>
      <name val="Calibri"/>
      <family val="2"/>
      <scheme val="minor"/>
    </font>
    <font>
      <sz val="11"/>
      <color rgb="FF000000"/>
      <name val="Calibri"/>
      <family val="2"/>
    </font>
    <font>
      <sz val="12"/>
      <color rgb="FF000000"/>
      <name val="Arial"/>
      <family val="2"/>
    </font>
    <font>
      <b/>
      <u/>
      <sz val="12"/>
      <color rgb="FF000000"/>
      <name val="Arial"/>
      <family val="2"/>
    </font>
    <font>
      <b/>
      <sz val="12"/>
      <color rgb="FF000000"/>
      <name val="Arial"/>
      <family val="2"/>
    </font>
    <font>
      <sz val="11"/>
      <color theme="7"/>
      <name val="Calibri"/>
      <family val="2"/>
      <scheme val="minor"/>
    </font>
    <font>
      <sz val="12"/>
      <color theme="7"/>
      <name val="Arial"/>
      <family val="2"/>
    </font>
    <font>
      <sz val="12"/>
      <color theme="6"/>
      <name val="Calibri"/>
      <family val="2"/>
      <scheme val="minor"/>
    </font>
    <font>
      <sz val="12"/>
      <color theme="7"/>
      <name val="Calibri"/>
      <family val="2"/>
      <scheme val="minor"/>
    </font>
    <font>
      <b/>
      <sz val="12"/>
      <color rgb="FF7030A0"/>
      <name val="Arial"/>
      <family val="2"/>
    </font>
    <font>
      <u/>
      <sz val="12"/>
      <color rgb="FF000000"/>
      <name val="Arial"/>
      <family val="2"/>
    </font>
    <font>
      <sz val="11"/>
      <color theme="6"/>
      <name val="Calibri"/>
      <family val="2"/>
      <scheme val="minor"/>
    </font>
    <font>
      <sz val="12"/>
      <color theme="6"/>
      <name val="Arial"/>
      <family val="2"/>
    </font>
    <font>
      <sz val="12"/>
      <color rgb="FF92D050"/>
      <name val="Calibri"/>
      <family val="2"/>
      <scheme val="minor"/>
    </font>
    <font>
      <sz val="11"/>
      <color rgb="FF92D050"/>
      <name val="Calibri"/>
      <family val="2"/>
      <scheme val="minor"/>
    </font>
    <font>
      <sz val="12"/>
      <color rgb="FF0D0D0D"/>
      <name val="Arial"/>
      <family val="2"/>
    </font>
    <font>
      <sz val="11"/>
      <color theme="1"/>
      <name val="Arial"/>
      <family val="2"/>
    </font>
    <font>
      <b/>
      <sz val="20"/>
      <color theme="1"/>
      <name val="Arial"/>
      <family val="2"/>
    </font>
    <font>
      <sz val="12"/>
      <color theme="0"/>
      <name val="Arial"/>
      <family val="2"/>
    </font>
    <font>
      <vertAlign val="superscript"/>
      <sz val="12"/>
      <color theme="1"/>
      <name val="Arial"/>
      <family val="2"/>
    </font>
    <font>
      <sz val="12"/>
      <name val="Arial"/>
      <family val="2"/>
    </font>
    <font>
      <sz val="12"/>
      <name val="Arial"/>
      <family val="2"/>
    </font>
    <font>
      <b/>
      <sz val="20"/>
      <name val="Arial"/>
      <family val="2"/>
    </font>
    <font>
      <b/>
      <sz val="14"/>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rgb="FFF3ECCD"/>
        <bgColor rgb="FFF3ECCD"/>
      </patternFill>
    </fill>
    <fill>
      <patternFill patternType="solid">
        <fgColor rgb="FFF3ECCD"/>
        <bgColor indexed="64"/>
      </patternFill>
    </fill>
    <fill>
      <patternFill patternType="solid">
        <fgColor rgb="FFFFFFFF"/>
        <bgColor indexed="64"/>
      </patternFill>
    </fill>
    <fill>
      <patternFill patternType="solid">
        <fgColor theme="0" tint="-0.249977111117893"/>
        <bgColor indexed="64"/>
      </patternFill>
    </fill>
    <fill>
      <patternFill patternType="solid">
        <fgColor theme="5" tint="0.59999389629810485"/>
        <bgColor rgb="FFDCE6F1"/>
      </patternFill>
    </fill>
    <fill>
      <patternFill patternType="solid">
        <fgColor theme="5" tint="0.79998168889431442"/>
        <bgColor indexed="64"/>
      </patternFill>
    </fill>
    <fill>
      <patternFill patternType="solid">
        <fgColor theme="5" tint="0.79998168889431442"/>
        <bgColor rgb="FFDCE6F1"/>
      </patternFill>
    </fill>
    <fill>
      <patternFill patternType="solid">
        <fgColor theme="4" tint="0.59999389629810485"/>
        <bgColor indexed="64"/>
      </patternFill>
    </fill>
    <fill>
      <patternFill patternType="solid">
        <fgColor theme="6" tint="0.59999389629810485"/>
        <bgColor indexed="64"/>
      </patternFill>
    </fill>
  </fills>
  <borders count="3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indexed="64"/>
      </right>
      <top style="medium">
        <color indexed="64"/>
      </top>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0" fontId="10" fillId="0" borderId="0"/>
    <xf numFmtId="0" fontId="2" fillId="0" borderId="0"/>
    <xf numFmtId="43" fontId="10" fillId="0" borderId="0" applyFont="0" applyFill="0" applyBorder="0" applyAlignment="0" applyProtection="0"/>
    <xf numFmtId="9" fontId="10" fillId="0" borderId="0" applyFont="0" applyFill="0" applyBorder="0" applyAlignment="0" applyProtection="0"/>
    <xf numFmtId="0" fontId="12" fillId="0" borderId="0"/>
  </cellStyleXfs>
  <cellXfs count="229">
    <xf numFmtId="0" fontId="0" fillId="0" borderId="0" xfId="0"/>
    <xf numFmtId="0" fontId="10" fillId="0" borderId="0" xfId="1"/>
    <xf numFmtId="0" fontId="10" fillId="4" borderId="0" xfId="1" applyFill="1"/>
    <xf numFmtId="0" fontId="7" fillId="0" borderId="0" xfId="1" applyFont="1"/>
    <xf numFmtId="166" fontId="7" fillId="0" borderId="0" xfId="1" applyNumberFormat="1" applyFont="1"/>
    <xf numFmtId="0" fontId="13" fillId="0" borderId="0" xfId="5" applyFont="1"/>
    <xf numFmtId="168" fontId="0" fillId="0" borderId="0" xfId="0" applyNumberFormat="1"/>
    <xf numFmtId="0" fontId="13" fillId="0" borderId="0" xfId="5" quotePrefix="1" applyFont="1" applyAlignment="1">
      <alignment vertical="center"/>
    </xf>
    <xf numFmtId="164" fontId="13" fillId="0" borderId="0" xfId="5" applyNumberFormat="1" applyFont="1"/>
    <xf numFmtId="0" fontId="14" fillId="0" borderId="0" xfId="5" applyFont="1"/>
    <xf numFmtId="0" fontId="15" fillId="5" borderId="7" xfId="5" applyFont="1" applyFill="1" applyBorder="1" applyAlignment="1">
      <alignment horizontal="centerContinuous" vertical="center"/>
    </xf>
    <xf numFmtId="0" fontId="15" fillId="5" borderId="8" xfId="5" applyFont="1" applyFill="1" applyBorder="1" applyAlignment="1">
      <alignment horizontal="centerContinuous" vertical="center"/>
    </xf>
    <xf numFmtId="0" fontId="15" fillId="5" borderId="9" xfId="5" applyFont="1" applyFill="1" applyBorder="1" applyAlignment="1">
      <alignment horizontal="centerContinuous" vertical="center"/>
    </xf>
    <xf numFmtId="0" fontId="8" fillId="0" borderId="10" xfId="5" applyFont="1" applyBorder="1" applyAlignment="1">
      <alignment horizontal="centerContinuous" vertical="center" wrapText="1"/>
    </xf>
    <xf numFmtId="0" fontId="8" fillId="0" borderId="11" xfId="5" applyFont="1" applyBorder="1" applyAlignment="1">
      <alignment horizontal="centerContinuous" vertical="center" wrapText="1"/>
    </xf>
    <xf numFmtId="0" fontId="8" fillId="0" borderId="12" xfId="5" applyFont="1" applyBorder="1" applyAlignment="1">
      <alignment horizontal="centerContinuous" vertical="center" wrapText="1"/>
    </xf>
    <xf numFmtId="164" fontId="0" fillId="0" borderId="0" xfId="0" applyNumberFormat="1"/>
    <xf numFmtId="0" fontId="15" fillId="6" borderId="16" xfId="5" applyFont="1" applyFill="1" applyBorder="1" applyAlignment="1">
      <alignment horizontal="center" vertical="center" wrapText="1"/>
    </xf>
    <xf numFmtId="0" fontId="13" fillId="6" borderId="16" xfId="5" applyFont="1" applyFill="1" applyBorder="1" applyAlignment="1">
      <alignment horizontal="centerContinuous" vertical="center" wrapText="1"/>
    </xf>
    <xf numFmtId="165" fontId="13" fillId="6" borderId="16" xfId="4" applyNumberFormat="1" applyFont="1" applyFill="1" applyBorder="1" applyAlignment="1">
      <alignment horizontal="center" vertical="center"/>
    </xf>
    <xf numFmtId="164" fontId="16" fillId="0" borderId="0" xfId="0" applyNumberFormat="1" applyFont="1"/>
    <xf numFmtId="0" fontId="0" fillId="4" borderId="0" xfId="0" applyFill="1"/>
    <xf numFmtId="0" fontId="1" fillId="4" borderId="0" xfId="0" applyFont="1" applyFill="1"/>
    <xf numFmtId="0" fontId="8" fillId="4" borderId="0" xfId="0" applyFont="1" applyFill="1" applyAlignment="1">
      <alignment vertical="top"/>
    </xf>
    <xf numFmtId="0" fontId="17" fillId="4" borderId="0" xfId="0" applyFont="1" applyFill="1"/>
    <xf numFmtId="164" fontId="13" fillId="0" borderId="0" xfId="5" applyNumberFormat="1" applyFont="1" applyAlignment="1">
      <alignment horizontal="center" vertical="center"/>
    </xf>
    <xf numFmtId="0" fontId="8" fillId="0" borderId="11" xfId="5" applyFont="1" applyBorder="1" applyAlignment="1">
      <alignment horizontal="center" vertical="center" wrapText="1"/>
    </xf>
    <xf numFmtId="0" fontId="13" fillId="6" borderId="17" xfId="5" applyFont="1" applyFill="1" applyBorder="1" applyAlignment="1">
      <alignment horizontal="centerContinuous" vertical="center" wrapText="1"/>
    </xf>
    <xf numFmtId="164" fontId="13" fillId="0" borderId="1" xfId="5" applyNumberFormat="1" applyFont="1" applyBorder="1" applyAlignment="1">
      <alignment horizontal="center" vertical="center"/>
    </xf>
    <xf numFmtId="166" fontId="13" fillId="0" borderId="11" xfId="5" applyNumberFormat="1" applyFont="1" applyBorder="1" applyAlignment="1">
      <alignment horizontal="center" vertical="center"/>
    </xf>
    <xf numFmtId="0" fontId="16" fillId="4" borderId="0" xfId="0" applyFont="1" applyFill="1"/>
    <xf numFmtId="0" fontId="8" fillId="0" borderId="0" xfId="5" applyFont="1" applyAlignment="1">
      <alignment horizontal="centerContinuous" vertical="center" wrapText="1"/>
    </xf>
    <xf numFmtId="167" fontId="4" fillId="3" borderId="2" xfId="1" applyNumberFormat="1" applyFont="1" applyFill="1" applyBorder="1"/>
    <xf numFmtId="43" fontId="4" fillId="3" borderId="2" xfId="1" applyNumberFormat="1" applyFont="1" applyFill="1" applyBorder="1"/>
    <xf numFmtId="164" fontId="4" fillId="3" borderId="2" xfId="1" applyNumberFormat="1" applyFont="1" applyFill="1" applyBorder="1"/>
    <xf numFmtId="166" fontId="4" fillId="3" borderId="2" xfId="1" applyNumberFormat="1" applyFont="1" applyFill="1" applyBorder="1" applyAlignment="1">
      <alignment horizontal="right"/>
    </xf>
    <xf numFmtId="0" fontId="0" fillId="7" borderId="0" xfId="0" applyFill="1"/>
    <xf numFmtId="0" fontId="18" fillId="0" borderId="0" xfId="1" applyFont="1"/>
    <xf numFmtId="0" fontId="22" fillId="0" borderId="0" xfId="1" applyFont="1"/>
    <xf numFmtId="171" fontId="18" fillId="0" borderId="0" xfId="1" applyNumberFormat="1" applyFont="1"/>
    <xf numFmtId="0" fontId="23" fillId="0" borderId="0" xfId="5" applyFont="1"/>
    <xf numFmtId="2" fontId="7" fillId="0" borderId="0" xfId="1" applyNumberFormat="1" applyFont="1"/>
    <xf numFmtId="166" fontId="19" fillId="0" borderId="0" xfId="1" applyNumberFormat="1" applyFont="1"/>
    <xf numFmtId="0" fontId="25" fillId="0" borderId="0" xfId="1" applyFont="1"/>
    <xf numFmtId="0" fontId="24" fillId="0" borderId="0" xfId="1" applyFont="1"/>
    <xf numFmtId="0" fontId="8" fillId="0" borderId="0" xfId="5" applyFont="1" applyAlignment="1">
      <alignment horizontal="center" vertical="center" wrapText="1"/>
    </xf>
    <xf numFmtId="166" fontId="13" fillId="0" borderId="0" xfId="5" applyNumberFormat="1" applyFont="1" applyAlignment="1">
      <alignment horizontal="center" vertical="center"/>
    </xf>
    <xf numFmtId="0" fontId="13" fillId="0" borderId="0" xfId="5" applyFont="1" applyAlignment="1">
      <alignment horizontal="centerContinuous" vertical="center" wrapText="1"/>
    </xf>
    <xf numFmtId="165" fontId="13" fillId="0" borderId="0" xfId="4" applyNumberFormat="1" applyFont="1" applyFill="1" applyBorder="1" applyAlignment="1">
      <alignment horizontal="center" vertical="center"/>
    </xf>
    <xf numFmtId="169" fontId="13" fillId="0" borderId="0" xfId="5" applyNumberFormat="1" applyFont="1" applyAlignment="1">
      <alignment horizontal="center" vertical="center"/>
    </xf>
    <xf numFmtId="170" fontId="13" fillId="0" borderId="0" xfId="5" applyNumberFormat="1" applyFont="1" applyAlignment="1">
      <alignment horizontal="center" vertical="center"/>
    </xf>
    <xf numFmtId="8" fontId="0" fillId="0" borderId="0" xfId="0" applyNumberFormat="1"/>
    <xf numFmtId="2" fontId="13" fillId="0" borderId="0" xfId="5" applyNumberFormat="1" applyFont="1"/>
    <xf numFmtId="166" fontId="0" fillId="4" borderId="0" xfId="0" applyNumberFormat="1" applyFill="1"/>
    <xf numFmtId="166" fontId="13" fillId="0" borderId="0" xfId="5" applyNumberFormat="1" applyFont="1"/>
    <xf numFmtId="0" fontId="26" fillId="0" borderId="0" xfId="0" applyFont="1"/>
    <xf numFmtId="164" fontId="4" fillId="3" borderId="2" xfId="1" applyNumberFormat="1" applyFont="1" applyFill="1" applyBorder="1" applyAlignment="1">
      <alignment horizontal="right"/>
    </xf>
    <xf numFmtId="0" fontId="9" fillId="4" borderId="0" xfId="0" applyFont="1" applyFill="1" applyAlignment="1">
      <alignment horizontal="left" vertical="top"/>
    </xf>
    <xf numFmtId="0" fontId="4" fillId="3" borderId="3" xfId="1" applyFont="1" applyFill="1" applyBorder="1"/>
    <xf numFmtId="0" fontId="9" fillId="4" borderId="0" xfId="0" applyFont="1" applyFill="1" applyAlignment="1">
      <alignment horizontal="left" vertical="top" wrapText="1"/>
    </xf>
    <xf numFmtId="0" fontId="0" fillId="4" borderId="0" xfId="0" applyFill="1" applyAlignment="1">
      <alignment vertical="center"/>
    </xf>
    <xf numFmtId="0" fontId="6" fillId="4" borderId="0" xfId="0" applyFont="1" applyFill="1"/>
    <xf numFmtId="0" fontId="4" fillId="3" borderId="2" xfId="1" applyFont="1" applyFill="1" applyBorder="1"/>
    <xf numFmtId="0" fontId="4" fillId="3" borderId="5" xfId="1" applyFont="1" applyFill="1" applyBorder="1"/>
    <xf numFmtId="0" fontId="1" fillId="0" borderId="2" xfId="1" applyFont="1" applyBorder="1"/>
    <xf numFmtId="0" fontId="1" fillId="0" borderId="2" xfId="1" applyFont="1" applyBorder="1" applyAlignment="1">
      <alignment horizontal="center"/>
    </xf>
    <xf numFmtId="0" fontId="1" fillId="0" borderId="3" xfId="1" applyFont="1" applyBorder="1"/>
    <xf numFmtId="166" fontId="7" fillId="0" borderId="0" xfId="1" applyNumberFormat="1" applyFont="1" applyAlignment="1">
      <alignment vertical="top"/>
    </xf>
    <xf numFmtId="166" fontId="7" fillId="0" borderId="0" xfId="1" applyNumberFormat="1" applyFont="1" applyAlignment="1">
      <alignment vertical="center"/>
    </xf>
    <xf numFmtId="164" fontId="3" fillId="3" borderId="2" xfId="1" applyNumberFormat="1" applyFont="1" applyFill="1" applyBorder="1" applyAlignment="1">
      <alignment horizontal="right" vertical="center" wrapText="1"/>
    </xf>
    <xf numFmtId="166" fontId="15" fillId="3" borderId="2" xfId="1" applyNumberFormat="1" applyFont="1" applyFill="1" applyBorder="1" applyAlignment="1">
      <alignment horizontal="right" vertical="center" wrapText="1"/>
    </xf>
    <xf numFmtId="166" fontId="3" fillId="3" borderId="2" xfId="1" applyNumberFormat="1" applyFont="1" applyFill="1" applyBorder="1" applyAlignment="1">
      <alignment horizontal="right" vertical="center" wrapText="1"/>
    </xf>
    <xf numFmtId="4" fontId="3" fillId="3" borderId="2" xfId="1" applyNumberFormat="1" applyFont="1" applyFill="1" applyBorder="1" applyAlignment="1">
      <alignment horizontal="right" vertical="center" wrapText="1"/>
    </xf>
    <xf numFmtId="164" fontId="3" fillId="3" borderId="2" xfId="1" applyNumberFormat="1" applyFont="1" applyFill="1" applyBorder="1" applyAlignment="1">
      <alignment horizontal="right"/>
    </xf>
    <xf numFmtId="166" fontId="4" fillId="3" borderId="2" xfId="1" applyNumberFormat="1" applyFont="1" applyFill="1" applyBorder="1" applyAlignment="1">
      <alignment horizontal="right" vertical="center" wrapText="1"/>
    </xf>
    <xf numFmtId="164" fontId="1" fillId="0" borderId="2" xfId="1" applyNumberFormat="1" applyFont="1" applyBorder="1" applyAlignment="1">
      <alignment horizontal="right"/>
    </xf>
    <xf numFmtId="166" fontId="1" fillId="0" borderId="2" xfId="1" applyNumberFormat="1" applyFont="1" applyBorder="1" applyAlignment="1">
      <alignment horizontal="right"/>
    </xf>
    <xf numFmtId="4" fontId="1" fillId="0" borderId="2" xfId="1" applyNumberFormat="1" applyFont="1" applyBorder="1" applyAlignment="1">
      <alignment horizontal="right"/>
    </xf>
    <xf numFmtId="2" fontId="1" fillId="0" borderId="3" xfId="1" applyNumberFormat="1" applyFont="1" applyBorder="1" applyAlignment="1">
      <alignment horizontal="right"/>
    </xf>
    <xf numFmtId="164" fontId="1" fillId="0" borderId="3" xfId="1" applyNumberFormat="1" applyFont="1" applyBorder="1" applyAlignment="1">
      <alignment horizontal="right"/>
    </xf>
    <xf numFmtId="2" fontId="1" fillId="0" borderId="2" xfId="1" applyNumberFormat="1" applyFont="1" applyBorder="1" applyAlignment="1">
      <alignment horizontal="right"/>
    </xf>
    <xf numFmtId="166" fontId="3" fillId="3" borderId="3" xfId="1" applyNumberFormat="1" applyFont="1" applyFill="1" applyBorder="1" applyAlignment="1">
      <alignment horizontal="right" vertical="center" wrapText="1"/>
    </xf>
    <xf numFmtId="0" fontId="8" fillId="4" borderId="0" xfId="0" applyFont="1" applyFill="1" applyAlignment="1">
      <alignment horizontal="left" vertical="top"/>
    </xf>
    <xf numFmtId="0" fontId="8" fillId="4" borderId="0" xfId="0" applyFont="1" applyFill="1" applyAlignment="1">
      <alignment horizontal="left" vertical="top" wrapText="1"/>
    </xf>
    <xf numFmtId="0" fontId="8" fillId="4" borderId="0" xfId="0" applyFont="1" applyFill="1" applyAlignment="1">
      <alignment vertical="top" wrapText="1"/>
    </xf>
    <xf numFmtId="166" fontId="3" fillId="3" borderId="2" xfId="1" applyNumberFormat="1" applyFont="1" applyFill="1" applyBorder="1" applyAlignment="1">
      <alignment horizontal="right"/>
    </xf>
    <xf numFmtId="0" fontId="29" fillId="4" borderId="0" xfId="0" applyFont="1" applyFill="1" applyAlignment="1">
      <alignment horizontal="center" vertical="top" wrapText="1"/>
    </xf>
    <xf numFmtId="0" fontId="29" fillId="4" borderId="0" xfId="0" applyFont="1" applyFill="1" applyAlignment="1">
      <alignment horizontal="center" vertical="center" wrapText="1"/>
    </xf>
    <xf numFmtId="167" fontId="27" fillId="4" borderId="0" xfId="0" applyNumberFormat="1" applyFont="1" applyFill="1" applyAlignment="1">
      <alignment horizontal="right"/>
    </xf>
    <xf numFmtId="4" fontId="3" fillId="3" borderId="2" xfId="1" applyNumberFormat="1" applyFont="1" applyFill="1" applyBorder="1" applyAlignment="1">
      <alignment horizontal="right"/>
    </xf>
    <xf numFmtId="0" fontId="31" fillId="5" borderId="25" xfId="0" applyFont="1" applyFill="1" applyBorder="1" applyAlignment="1">
      <alignment horizontal="left" vertical="top" wrapText="1"/>
    </xf>
    <xf numFmtId="0" fontId="31" fillId="5" borderId="27" xfId="0" applyFont="1" applyFill="1" applyBorder="1" applyAlignment="1">
      <alignment horizontal="left" vertical="top" wrapText="1"/>
    </xf>
    <xf numFmtId="0" fontId="31" fillId="5" borderId="3" xfId="0" applyFont="1" applyFill="1" applyBorder="1" applyAlignment="1">
      <alignment horizontal="left" vertical="top" wrapText="1"/>
    </xf>
    <xf numFmtId="172" fontId="0" fillId="4" borderId="0" xfId="0" applyNumberFormat="1" applyFill="1"/>
    <xf numFmtId="0" fontId="8" fillId="5" borderId="25" xfId="0" applyFont="1" applyFill="1" applyBorder="1" applyAlignment="1">
      <alignment horizontal="left" vertical="top" wrapText="1"/>
    </xf>
    <xf numFmtId="0" fontId="8" fillId="5" borderId="27" xfId="0" applyFont="1" applyFill="1" applyBorder="1" applyAlignment="1">
      <alignment horizontal="left" vertical="top" wrapText="1"/>
    </xf>
    <xf numFmtId="0" fontId="8" fillId="5" borderId="3" xfId="0" applyFont="1" applyFill="1" applyBorder="1" applyAlignment="1">
      <alignment horizontal="left" vertical="top" wrapText="1"/>
    </xf>
    <xf numFmtId="0" fontId="31" fillId="5" borderId="27"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5" borderId="31" xfId="0" applyFont="1" applyFill="1" applyBorder="1" applyAlignment="1">
      <alignment vertical="center" wrapText="1"/>
    </xf>
    <xf numFmtId="0" fontId="8" fillId="5" borderId="32" xfId="0" applyFont="1" applyFill="1" applyBorder="1" applyAlignment="1">
      <alignment vertical="center" wrapText="1"/>
    </xf>
    <xf numFmtId="0" fontId="8" fillId="5" borderId="0" xfId="0" applyFont="1" applyFill="1" applyAlignment="1">
      <alignment vertical="center" wrapText="1"/>
    </xf>
    <xf numFmtId="0" fontId="8" fillId="5" borderId="26" xfId="0" applyFont="1" applyFill="1" applyBorder="1" applyAlignment="1">
      <alignment vertical="center" wrapText="1"/>
    </xf>
    <xf numFmtId="0" fontId="8" fillId="5" borderId="18" xfId="0" applyFont="1" applyFill="1" applyBorder="1" applyAlignment="1">
      <alignment vertical="center" wrapText="1"/>
    </xf>
    <xf numFmtId="0" fontId="8" fillId="5" borderId="28" xfId="0" applyFont="1" applyFill="1" applyBorder="1" applyAlignment="1">
      <alignment vertical="center" wrapText="1"/>
    </xf>
    <xf numFmtId="0" fontId="8" fillId="5" borderId="29" xfId="0" applyFont="1" applyFill="1" applyBorder="1" applyAlignment="1">
      <alignment vertical="center"/>
    </xf>
    <xf numFmtId="0" fontId="8" fillId="5" borderId="30" xfId="0" applyFont="1" applyFill="1" applyBorder="1" applyAlignment="1">
      <alignment vertical="center"/>
    </xf>
    <xf numFmtId="0" fontId="8" fillId="5" borderId="33" xfId="0" applyFont="1" applyFill="1" applyBorder="1" applyAlignment="1">
      <alignment vertical="center"/>
    </xf>
    <xf numFmtId="0" fontId="8" fillId="5" borderId="0" xfId="0" applyFont="1" applyFill="1" applyBorder="1" applyAlignment="1">
      <alignment vertical="center" wrapText="1"/>
    </xf>
    <xf numFmtId="0" fontId="5" fillId="4" borderId="0" xfId="0" applyFont="1" applyFill="1" applyAlignment="1">
      <alignment horizontal="left" vertical="center" wrapText="1"/>
    </xf>
    <xf numFmtId="0" fontId="28" fillId="4" borderId="0" xfId="0" applyFont="1" applyFill="1" applyAlignment="1">
      <alignment vertical="center" wrapText="1"/>
    </xf>
    <xf numFmtId="0" fontId="13" fillId="0" borderId="0" xfId="5" applyFont="1" applyAlignment="1">
      <alignment horizontal="left" vertical="center" wrapText="1"/>
    </xf>
    <xf numFmtId="0" fontId="8" fillId="5" borderId="0" xfId="0" applyFont="1" applyFill="1" applyAlignment="1">
      <alignment horizontal="left" vertical="top" wrapText="1"/>
    </xf>
    <xf numFmtId="0" fontId="31" fillId="5" borderId="29" xfId="0" applyFont="1" applyFill="1" applyBorder="1" applyAlignment="1">
      <alignment vertical="top"/>
    </xf>
    <xf numFmtId="0" fontId="31" fillId="5" borderId="31" xfId="0" applyFont="1" applyFill="1" applyBorder="1" applyAlignment="1">
      <alignment vertical="top"/>
    </xf>
    <xf numFmtId="0" fontId="31" fillId="5" borderId="32" xfId="0" applyFont="1" applyFill="1" applyBorder="1" applyAlignment="1">
      <alignment vertical="top"/>
    </xf>
    <xf numFmtId="0" fontId="31" fillId="5" borderId="33" xfId="0" applyFont="1" applyFill="1" applyBorder="1" applyAlignment="1">
      <alignment vertical="top"/>
    </xf>
    <xf numFmtId="0" fontId="31" fillId="5" borderId="18" xfId="0" applyFont="1" applyFill="1" applyBorder="1" applyAlignment="1">
      <alignment vertical="top"/>
    </xf>
    <xf numFmtId="0" fontId="31" fillId="5" borderId="28" xfId="0" applyFont="1" applyFill="1" applyBorder="1" applyAlignment="1">
      <alignment vertical="top"/>
    </xf>
    <xf numFmtId="0" fontId="31" fillId="5" borderId="4" xfId="0" applyFont="1" applyFill="1" applyBorder="1" applyAlignment="1">
      <alignment vertical="top"/>
    </xf>
    <xf numFmtId="0" fontId="31" fillId="5" borderId="6" xfId="0" applyFont="1" applyFill="1" applyBorder="1" applyAlignment="1">
      <alignment vertical="top"/>
    </xf>
    <xf numFmtId="0" fontId="31" fillId="5" borderId="5" xfId="0" applyFont="1" applyFill="1" applyBorder="1" applyAlignment="1">
      <alignment vertical="top"/>
    </xf>
    <xf numFmtId="0" fontId="31" fillId="5" borderId="30" xfId="0" applyFont="1" applyFill="1" applyBorder="1" applyAlignment="1">
      <alignment vertical="top"/>
    </xf>
    <xf numFmtId="0" fontId="31" fillId="5" borderId="0" xfId="0" applyFont="1" applyFill="1" applyBorder="1" applyAlignment="1">
      <alignment vertical="top"/>
    </xf>
    <xf numFmtId="0" fontId="31" fillId="5" borderId="26" xfId="0" applyFont="1" applyFill="1" applyBorder="1" applyAlignment="1">
      <alignment vertical="top"/>
    </xf>
    <xf numFmtId="0" fontId="32" fillId="5" borderId="29" xfId="0" applyFont="1" applyFill="1" applyBorder="1" applyAlignment="1">
      <alignment vertical="top"/>
    </xf>
    <xf numFmtId="0" fontId="32" fillId="5" borderId="31" xfId="0" applyFont="1" applyFill="1" applyBorder="1" applyAlignment="1">
      <alignment vertical="top"/>
    </xf>
    <xf numFmtId="0" fontId="32" fillId="5" borderId="32" xfId="0" applyFont="1" applyFill="1" applyBorder="1" applyAlignment="1">
      <alignment vertical="top"/>
    </xf>
    <xf numFmtId="0" fontId="32" fillId="5" borderId="30" xfId="0" applyFont="1" applyFill="1" applyBorder="1" applyAlignment="1">
      <alignment vertical="top"/>
    </xf>
    <xf numFmtId="0" fontId="32" fillId="5" borderId="0" xfId="0" applyFont="1" applyFill="1" applyAlignment="1">
      <alignment vertical="top"/>
    </xf>
    <xf numFmtId="0" fontId="32" fillId="5" borderId="26" xfId="0" applyFont="1" applyFill="1" applyBorder="1" applyAlignment="1">
      <alignment vertical="top"/>
    </xf>
    <xf numFmtId="0" fontId="32" fillId="5" borderId="30" xfId="0" applyFont="1" applyFill="1" applyBorder="1" applyAlignment="1">
      <alignment horizontal="left" vertical="top"/>
    </xf>
    <xf numFmtId="0" fontId="32" fillId="5" borderId="33" xfId="0" applyFont="1" applyFill="1" applyBorder="1" applyAlignment="1">
      <alignment vertical="top"/>
    </xf>
    <xf numFmtId="0" fontId="32" fillId="5" borderId="18" xfId="0" applyFont="1" applyFill="1" applyBorder="1" applyAlignment="1">
      <alignment vertical="top"/>
    </xf>
    <xf numFmtId="0" fontId="32" fillId="5" borderId="28" xfId="0" applyFont="1" applyFill="1" applyBorder="1" applyAlignment="1">
      <alignment vertical="top"/>
    </xf>
    <xf numFmtId="0" fontId="31" fillId="5" borderId="0" xfId="0" applyFont="1" applyFill="1" applyAlignment="1">
      <alignment vertical="top"/>
    </xf>
    <xf numFmtId="0" fontId="8" fillId="5" borderId="0" xfId="0" applyFont="1" applyFill="1" applyAlignment="1">
      <alignment vertical="top"/>
    </xf>
    <xf numFmtId="0" fontId="8" fillId="5" borderId="31" xfId="0" applyFont="1" applyFill="1" applyBorder="1" applyAlignment="1">
      <alignment vertical="top"/>
    </xf>
    <xf numFmtId="0" fontId="31" fillId="5" borderId="29" xfId="0" applyFont="1" applyFill="1" applyBorder="1" applyAlignment="1">
      <alignment vertical="center"/>
    </xf>
    <xf numFmtId="0" fontId="31" fillId="5" borderId="31" xfId="0" applyFont="1" applyFill="1" applyBorder="1" applyAlignment="1">
      <alignment vertical="center"/>
    </xf>
    <xf numFmtId="0" fontId="31" fillId="5" borderId="32" xfId="0" applyFont="1" applyFill="1" applyBorder="1" applyAlignment="1">
      <alignment vertical="center"/>
    </xf>
    <xf numFmtId="164" fontId="13" fillId="9" borderId="15" xfId="5" applyNumberFormat="1" applyFont="1" applyFill="1" applyBorder="1" applyAlignment="1">
      <alignment horizontal="center" vertical="center"/>
    </xf>
    <xf numFmtId="170" fontId="13" fillId="9" borderId="11" xfId="5" applyNumberFormat="1" applyFont="1" applyFill="1" applyBorder="1" applyAlignment="1">
      <alignment horizontal="center" vertical="center"/>
    </xf>
    <xf numFmtId="8" fontId="13" fillId="9" borderId="11" xfId="5" applyNumberFormat="1" applyFont="1" applyFill="1" applyBorder="1" applyAlignment="1">
      <alignment horizontal="center" vertical="center"/>
    </xf>
    <xf numFmtId="164" fontId="13" fillId="10" borderId="15" xfId="5" applyNumberFormat="1" applyFont="1" applyFill="1" applyBorder="1" applyAlignment="1">
      <alignment horizontal="center" vertical="center"/>
    </xf>
    <xf numFmtId="164" fontId="13" fillId="11" borderId="15" xfId="5" applyNumberFormat="1" applyFont="1" applyFill="1" applyBorder="1" applyAlignment="1">
      <alignment horizontal="center" vertical="center"/>
    </xf>
    <xf numFmtId="164" fontId="13" fillId="10" borderId="16" xfId="5" applyNumberFormat="1" applyFont="1" applyFill="1" applyBorder="1" applyAlignment="1">
      <alignment horizontal="center" vertical="center"/>
    </xf>
    <xf numFmtId="169" fontId="13" fillId="10" borderId="16" xfId="5" applyNumberFormat="1" applyFont="1" applyFill="1" applyBorder="1" applyAlignment="1">
      <alignment horizontal="center" vertical="center"/>
    </xf>
    <xf numFmtId="169" fontId="13" fillId="11" borderId="16" xfId="5" applyNumberFormat="1" applyFont="1" applyFill="1" applyBorder="1" applyAlignment="1">
      <alignment horizontal="center" vertical="center"/>
    </xf>
    <xf numFmtId="164" fontId="13" fillId="11" borderId="19" xfId="5" applyNumberFormat="1" applyFont="1" applyFill="1" applyBorder="1" applyAlignment="1">
      <alignment horizontal="center" vertical="center"/>
    </xf>
    <xf numFmtId="0" fontId="5" fillId="4" borderId="0" xfId="0" applyFont="1" applyFill="1" applyAlignment="1">
      <alignment vertical="center" wrapText="1"/>
    </xf>
    <xf numFmtId="0" fontId="5" fillId="4" borderId="0" xfId="0" applyFont="1" applyFill="1" applyAlignment="1">
      <alignment vertical="center"/>
    </xf>
    <xf numFmtId="0" fontId="28" fillId="4" borderId="0" xfId="0" applyFont="1" applyFill="1" applyAlignment="1">
      <alignment vertical="center"/>
    </xf>
    <xf numFmtId="0" fontId="33" fillId="0" borderId="0" xfId="0" applyFont="1" applyAlignment="1">
      <alignment horizontal="left" vertical="center"/>
    </xf>
    <xf numFmtId="0" fontId="8" fillId="0" borderId="0" xfId="0" applyFont="1"/>
    <xf numFmtId="0" fontId="8" fillId="0" borderId="0" xfId="0" applyFont="1" applyAlignment="1">
      <alignment vertical="top"/>
    </xf>
    <xf numFmtId="0" fontId="8" fillId="0" borderId="0" xfId="0" applyFont="1" applyAlignment="1">
      <alignment horizontal="left" vertical="top"/>
    </xf>
    <xf numFmtId="0" fontId="8" fillId="0" borderId="0" xfId="0" quotePrefix="1" applyFont="1" applyAlignment="1">
      <alignment horizontal="left" vertical="top"/>
    </xf>
    <xf numFmtId="0" fontId="8" fillId="0" borderId="0" xfId="0" quotePrefix="1" applyFont="1" applyAlignment="1">
      <alignment vertical="top"/>
    </xf>
    <xf numFmtId="0" fontId="13" fillId="0" borderId="0" xfId="5" applyFont="1" applyAlignment="1">
      <alignment vertical="center"/>
    </xf>
    <xf numFmtId="0" fontId="3" fillId="2" borderId="2" xfId="0" applyFont="1" applyFill="1" applyBorder="1" applyAlignment="1">
      <alignment horizontal="center" vertical="center" wrapText="1"/>
    </xf>
    <xf numFmtId="165" fontId="1" fillId="0" borderId="2" xfId="1" applyNumberFormat="1" applyFont="1" applyBorder="1" applyAlignment="1">
      <alignment horizontal="right"/>
    </xf>
    <xf numFmtId="0" fontId="7" fillId="4" borderId="0" xfId="0" applyFont="1" applyFill="1"/>
    <xf numFmtId="0" fontId="7" fillId="4" borderId="0" xfId="0" applyFont="1" applyFill="1" applyAlignment="1">
      <alignment vertical="center"/>
    </xf>
    <xf numFmtId="0" fontId="7" fillId="4" borderId="0" xfId="0" applyFont="1" applyFill="1" applyAlignment="1">
      <alignment horizontal="center" vertical="center"/>
    </xf>
    <xf numFmtId="0" fontId="7" fillId="4" borderId="0" xfId="0" applyFont="1" applyFill="1" applyAlignment="1">
      <alignment horizontal="right"/>
    </xf>
    <xf numFmtId="166" fontId="1" fillId="8" borderId="2" xfId="1" applyNumberFormat="1" applyFont="1" applyFill="1" applyBorder="1" applyAlignment="1">
      <alignment horizontal="right" indent="2"/>
    </xf>
    <xf numFmtId="4" fontId="1" fillId="8" borderId="2" xfId="1" applyNumberFormat="1" applyFont="1" applyFill="1" applyBorder="1" applyAlignment="1">
      <alignment horizontal="right" indent="2"/>
    </xf>
    <xf numFmtId="0" fontId="34" fillId="4" borderId="0" xfId="0" applyFont="1" applyFill="1"/>
    <xf numFmtId="2" fontId="1" fillId="0" borderId="2" xfId="0" applyNumberFormat="1" applyFont="1" applyBorder="1" applyAlignment="1">
      <alignment horizontal="right"/>
    </xf>
    <xf numFmtId="2" fontId="1" fillId="0" borderId="2" xfId="4" applyNumberFormat="1" applyFont="1" applyFill="1" applyBorder="1" applyAlignment="1">
      <alignment horizontal="right"/>
    </xf>
    <xf numFmtId="167" fontId="1" fillId="4" borderId="0" xfId="0" applyNumberFormat="1" applyFont="1" applyFill="1" applyAlignment="1">
      <alignment horizontal="right"/>
    </xf>
    <xf numFmtId="164" fontId="1" fillId="0" borderId="2" xfId="0" applyNumberFormat="1" applyFont="1" applyBorder="1" applyAlignment="1">
      <alignment horizontal="right"/>
    </xf>
    <xf numFmtId="166" fontId="1" fillId="0" borderId="2" xfId="0" applyNumberFormat="1" applyFont="1" applyBorder="1" applyAlignment="1">
      <alignment horizontal="right"/>
    </xf>
    <xf numFmtId="0" fontId="1" fillId="4" borderId="0" xfId="0" applyFont="1" applyFill="1" applyAlignment="1">
      <alignment horizontal="right"/>
    </xf>
    <xf numFmtId="0" fontId="13" fillId="4" borderId="0" xfId="0" applyFont="1" applyFill="1" applyAlignment="1">
      <alignment vertical="center" wrapText="1"/>
    </xf>
    <xf numFmtId="0" fontId="1" fillId="4" borderId="0" xfId="0" applyFont="1" applyFill="1" applyAlignment="1">
      <alignment vertical="center"/>
    </xf>
    <xf numFmtId="167" fontId="4" fillId="3" borderId="3" xfId="1" applyNumberFormat="1" applyFont="1" applyFill="1" applyBorder="1"/>
    <xf numFmtId="165" fontId="1" fillId="0" borderId="2" xfId="4" applyNumberFormat="1" applyFont="1" applyFill="1" applyBorder="1" applyAlignment="1">
      <alignment horizontal="right"/>
    </xf>
    <xf numFmtId="10" fontId="1" fillId="4" borderId="0" xfId="0" applyNumberFormat="1" applyFont="1" applyFill="1" applyAlignment="1">
      <alignment horizontal="right"/>
    </xf>
    <xf numFmtId="2" fontId="1" fillId="0" borderId="2" xfId="3" applyNumberFormat="1" applyFont="1" applyFill="1" applyBorder="1" applyAlignment="1">
      <alignment horizontal="right"/>
    </xf>
    <xf numFmtId="165" fontId="13" fillId="6" borderId="2" xfId="4" applyNumberFormat="1" applyFont="1" applyFill="1" applyBorder="1" applyAlignment="1">
      <alignment horizontal="center" vertical="center"/>
    </xf>
    <xf numFmtId="170" fontId="13" fillId="9" borderId="2" xfId="5" applyNumberFormat="1" applyFont="1" applyFill="1" applyBorder="1" applyAlignment="1">
      <alignment horizontal="center" vertical="center"/>
    </xf>
    <xf numFmtId="0" fontId="8" fillId="8" borderId="2" xfId="0" quotePrefix="1" applyFont="1" applyFill="1" applyBorder="1" applyAlignment="1">
      <alignment horizontal="center" vertical="center"/>
    </xf>
    <xf numFmtId="0" fontId="10" fillId="4" borderId="0" xfId="1" applyFill="1" applyBorder="1"/>
    <xf numFmtId="0" fontId="1" fillId="12" borderId="2" xfId="0" applyFont="1" applyFill="1" applyBorder="1" applyAlignment="1">
      <alignment horizontal="center" vertical="top" wrapText="1"/>
    </xf>
    <xf numFmtId="0" fontId="1" fillId="12" borderId="2" xfId="0" applyFont="1" applyFill="1" applyBorder="1" applyAlignment="1">
      <alignment horizontal="center" vertical="center" wrapText="1"/>
    </xf>
    <xf numFmtId="0" fontId="1" fillId="12" borderId="2" xfId="0" quotePrefix="1"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3" fillId="13" borderId="2" xfId="0" applyFont="1" applyFill="1" applyBorder="1" applyAlignment="1">
      <alignment horizontal="center" vertical="top" wrapText="1"/>
    </xf>
    <xf numFmtId="0" fontId="3" fillId="13" borderId="2" xfId="0" applyFont="1" applyFill="1" applyBorder="1" applyAlignment="1">
      <alignment horizontal="center" vertical="center" wrapText="1"/>
    </xf>
    <xf numFmtId="0" fontId="3" fillId="13" borderId="2" xfId="0" quotePrefix="1" applyFont="1" applyFill="1" applyBorder="1" applyAlignment="1">
      <alignment horizontal="center" vertical="center" wrapText="1"/>
    </xf>
    <xf numFmtId="0" fontId="1" fillId="13" borderId="2" xfId="0" applyFont="1" applyFill="1" applyBorder="1" applyAlignment="1">
      <alignment horizontal="center" vertical="top" wrapText="1"/>
    </xf>
    <xf numFmtId="0" fontId="1" fillId="13" borderId="2" xfId="0" quotePrefix="1" applyFont="1" applyFill="1" applyBorder="1" applyAlignment="1">
      <alignment horizontal="center" vertical="center" wrapText="1"/>
    </xf>
    <xf numFmtId="0" fontId="1" fillId="12" borderId="2" xfId="0" applyFont="1" applyFill="1" applyBorder="1" applyAlignment="1">
      <alignment horizontal="center" vertical="center"/>
    </xf>
    <xf numFmtId="0" fontId="15" fillId="6" borderId="10" xfId="5" applyFont="1" applyFill="1" applyBorder="1" applyAlignment="1">
      <alignment horizontal="center" vertical="center" wrapText="1"/>
    </xf>
    <xf numFmtId="0" fontId="15" fillId="6" borderId="14" xfId="5" applyFont="1" applyFill="1" applyBorder="1" applyAlignment="1">
      <alignment horizontal="center" vertical="center" wrapText="1"/>
    </xf>
    <xf numFmtId="0" fontId="8" fillId="5" borderId="20" xfId="5" applyFont="1" applyFill="1" applyBorder="1" applyAlignment="1">
      <alignment horizontal="center" vertical="center" wrapText="1"/>
    </xf>
    <xf numFmtId="0" fontId="8" fillId="5" borderId="1" xfId="5" applyFont="1" applyFill="1" applyBorder="1" applyAlignment="1">
      <alignment horizontal="center" vertical="center" wrapText="1"/>
    </xf>
    <xf numFmtId="0" fontId="8" fillId="5" borderId="21" xfId="5" applyFont="1" applyFill="1" applyBorder="1" applyAlignment="1">
      <alignment horizontal="center" vertical="center" wrapText="1"/>
    </xf>
    <xf numFmtId="0" fontId="8" fillId="5" borderId="22" xfId="5" applyFont="1" applyFill="1" applyBorder="1" applyAlignment="1">
      <alignment horizontal="center" vertical="center" wrapText="1"/>
    </xf>
    <xf numFmtId="0" fontId="8" fillId="5" borderId="23" xfId="5" applyFont="1" applyFill="1" applyBorder="1" applyAlignment="1">
      <alignment horizontal="center" vertical="center" wrapText="1"/>
    </xf>
    <xf numFmtId="0" fontId="8" fillId="5" borderId="24" xfId="5" applyFont="1" applyFill="1" applyBorder="1" applyAlignment="1">
      <alignment horizontal="center" vertical="center" wrapText="1"/>
    </xf>
    <xf numFmtId="0" fontId="8" fillId="5" borderId="13" xfId="5" applyFont="1" applyFill="1" applyBorder="1" applyAlignment="1">
      <alignment horizontal="center" vertical="center" wrapText="1"/>
    </xf>
    <xf numFmtId="0" fontId="8" fillId="5" borderId="11" xfId="5" applyFont="1" applyFill="1" applyBorder="1" applyAlignment="1">
      <alignment horizontal="center" vertical="center" wrapText="1"/>
    </xf>
    <xf numFmtId="0" fontId="8" fillId="5" borderId="14" xfId="5" applyFont="1" applyFill="1" applyBorder="1" applyAlignment="1">
      <alignment horizontal="center" vertical="center" wrapText="1"/>
    </xf>
    <xf numFmtId="0" fontId="13" fillId="6" borderId="10" xfId="5" applyFont="1" applyFill="1" applyBorder="1" applyAlignment="1">
      <alignment horizontal="center" vertical="center" wrapText="1"/>
    </xf>
    <xf numFmtId="0" fontId="13" fillId="6" borderId="11" xfId="5" applyFont="1" applyFill="1" applyBorder="1" applyAlignment="1">
      <alignment horizontal="center" vertical="center" wrapText="1"/>
    </xf>
    <xf numFmtId="0" fontId="13" fillId="6" borderId="14" xfId="5" applyFont="1" applyFill="1" applyBorder="1" applyAlignment="1">
      <alignment horizontal="center" vertical="center" wrapText="1"/>
    </xf>
    <xf numFmtId="0" fontId="21" fillId="0" borderId="0" xfId="5" applyFont="1" applyAlignment="1">
      <alignment horizontal="left" vertical="center" wrapText="1"/>
    </xf>
    <xf numFmtId="0" fontId="3" fillId="2" borderId="3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4" fillId="12" borderId="4"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5" xfId="0" applyFont="1" applyFill="1" applyBorder="1" applyAlignment="1">
      <alignment horizontal="center" vertical="center" wrapText="1"/>
    </xf>
    <xf numFmtId="0" fontId="32" fillId="5" borderId="0" xfId="0" applyFont="1" applyFill="1" applyAlignment="1">
      <alignment horizontal="left" vertical="top" wrapText="1"/>
    </xf>
    <xf numFmtId="0" fontId="3" fillId="2" borderId="2"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 fillId="13" borderId="4"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5" xfId="0" applyFont="1" applyFill="1" applyBorder="1" applyAlignment="1">
      <alignment horizontal="center" vertical="top" wrapText="1"/>
    </xf>
  </cellXfs>
  <cellStyles count="6">
    <cellStyle name="Comma" xfId="3" builtinId="3"/>
    <cellStyle name="Normal" xfId="0" builtinId="0"/>
    <cellStyle name="Normal 143" xfId="1" xr:uid="{00000000-0005-0000-0000-000001000000}"/>
    <cellStyle name="Normal 2" xfId="2" xr:uid="{00000000-0005-0000-0000-000002000000}"/>
    <cellStyle name="Normal 58 2" xfId="5" xr:uid="{E353EE1C-5E97-468E-A4C2-37B1A71A1FA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73040</xdr:colOff>
      <xdr:row>0</xdr:row>
      <xdr:rowOff>95269</xdr:rowOff>
    </xdr:from>
    <xdr:to>
      <xdr:col>2</xdr:col>
      <xdr:colOff>352425</xdr:colOff>
      <xdr:row>6</xdr:row>
      <xdr:rowOff>85725</xdr:rowOff>
    </xdr:to>
    <xdr:pic>
      <xdr:nvPicPr>
        <xdr:cNvPr id="2" name="Picture 2" descr="Department for Education logo">
          <a:extLst>
            <a:ext uri="{FF2B5EF4-FFF2-40B4-BE49-F238E27FC236}">
              <a16:creationId xmlns:a16="http://schemas.microsoft.com/office/drawing/2014/main" id="{00000000-0008-0000-0000-000003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tretch>
          <a:fillRect/>
        </a:stretch>
      </xdr:blipFill>
      <xdr:spPr>
        <a:xfrm>
          <a:off x="73040" y="95269"/>
          <a:ext cx="1746235" cy="11334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E89DBA32-6511-41D8-AA72-44784FC78E6D}"/>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pageSetUpPr fitToPage="1"/>
  </sheetPr>
  <dimension ref="A8:E25"/>
  <sheetViews>
    <sheetView showGridLines="0" tabSelected="1" zoomScaleNormal="100" workbookViewId="0"/>
  </sheetViews>
  <sheetFormatPr defaultColWidth="9.1796875" defaultRowHeight="15.5" x14ac:dyDescent="0.35"/>
  <cols>
    <col min="1" max="1" width="9.1796875" style="154"/>
    <col min="2" max="2" width="12.81640625" style="154" customWidth="1"/>
    <col min="3" max="3" width="13.54296875" style="154" customWidth="1"/>
    <col min="4" max="4" width="18.81640625" style="154" customWidth="1"/>
    <col min="5" max="5" width="31.7265625" style="154" customWidth="1"/>
    <col min="6" max="16384" width="9.1796875" style="154"/>
  </cols>
  <sheetData>
    <row r="8" spans="1:2" ht="25" x14ac:dyDescent="0.35">
      <c r="A8" s="153" t="s">
        <v>0</v>
      </c>
      <c r="B8" s="153"/>
    </row>
    <row r="9" spans="1:2" s="155" customFormat="1" ht="20.25" customHeight="1" x14ac:dyDescent="0.35"/>
    <row r="10" spans="1:2" s="155" customFormat="1" ht="20.25" customHeight="1" x14ac:dyDescent="0.35">
      <c r="A10" s="155" t="s">
        <v>1</v>
      </c>
    </row>
    <row r="11" spans="1:2" s="155" customFormat="1" ht="20.25" customHeight="1" x14ac:dyDescent="0.35">
      <c r="A11" s="156"/>
      <c r="B11" s="156"/>
    </row>
    <row r="12" spans="1:2" s="155" customFormat="1" ht="20.25" customHeight="1" x14ac:dyDescent="0.35">
      <c r="A12" s="156" t="s">
        <v>2</v>
      </c>
      <c r="B12" s="156"/>
    </row>
    <row r="13" spans="1:2" s="155" customFormat="1" ht="20.25" customHeight="1" x14ac:dyDescent="0.35">
      <c r="A13" s="157" t="s">
        <v>408</v>
      </c>
      <c r="B13" s="157"/>
    </row>
    <row r="14" spans="1:2" s="155" customFormat="1" ht="20.25" customHeight="1" x14ac:dyDescent="0.35">
      <c r="A14" s="158" t="s">
        <v>409</v>
      </c>
      <c r="B14" s="158"/>
    </row>
    <row r="15" spans="1:2" s="155" customFormat="1" ht="20.25" customHeight="1" x14ac:dyDescent="0.35">
      <c r="A15" s="158" t="s">
        <v>410</v>
      </c>
      <c r="B15" s="158"/>
    </row>
    <row r="16" spans="1:2" s="155" customFormat="1" ht="20.149999999999999" customHeight="1" x14ac:dyDescent="0.35">
      <c r="A16" s="158" t="s">
        <v>411</v>
      </c>
      <c r="B16" s="158"/>
    </row>
    <row r="17" spans="1:5" s="155" customFormat="1" ht="20.25" customHeight="1" x14ac:dyDescent="0.35">
      <c r="A17" s="158" t="s">
        <v>412</v>
      </c>
      <c r="B17" s="158"/>
    </row>
    <row r="18" spans="1:5" s="155" customFormat="1" ht="20.149999999999999" customHeight="1" x14ac:dyDescent="0.35">
      <c r="A18" s="158" t="s">
        <v>413</v>
      </c>
      <c r="B18" s="158"/>
    </row>
    <row r="19" spans="1:5" s="155" customFormat="1" ht="20.149999999999999" customHeight="1" x14ac:dyDescent="0.35">
      <c r="A19" s="158" t="s">
        <v>414</v>
      </c>
      <c r="B19" s="158"/>
    </row>
    <row r="20" spans="1:5" s="155" customFormat="1" ht="20.149999999999999" customHeight="1" x14ac:dyDescent="0.35">
      <c r="A20" s="158" t="s">
        <v>415</v>
      </c>
      <c r="B20" s="158"/>
    </row>
    <row r="21" spans="1:5" s="155" customFormat="1" ht="20.25" customHeight="1" x14ac:dyDescent="0.35">
      <c r="A21" s="158" t="s">
        <v>416</v>
      </c>
      <c r="B21" s="158"/>
    </row>
    <row r="22" spans="1:5" s="155" customFormat="1" ht="20.25" customHeight="1" x14ac:dyDescent="0.35">
      <c r="A22" s="158"/>
      <c r="B22" s="158"/>
    </row>
    <row r="23" spans="1:5" s="155" customFormat="1" ht="20.25" customHeight="1" x14ac:dyDescent="0.35">
      <c r="A23" s="183" t="s">
        <v>418</v>
      </c>
      <c r="B23" s="182" t="s">
        <v>421</v>
      </c>
      <c r="C23" s="181" t="s">
        <v>417</v>
      </c>
      <c r="D23" s="196" t="s">
        <v>419</v>
      </c>
      <c r="E23" s="188" t="s">
        <v>420</v>
      </c>
    </row>
    <row r="24" spans="1:5" s="155" customFormat="1" ht="20.25" customHeight="1" x14ac:dyDescent="0.35">
      <c r="A24" s="158"/>
      <c r="B24" s="158"/>
    </row>
    <row r="25" spans="1:5" s="155" customFormat="1" ht="20.25" customHeight="1" x14ac:dyDescent="0.35">
      <c r="A25" s="155" t="s">
        <v>379</v>
      </c>
    </row>
  </sheetData>
  <pageMargins left="0.7" right="0.7" top="0.75" bottom="0.75" header="0.3" footer="0.3"/>
  <pageSetup paperSize="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1494-DF7A-4996-B981-9D383B764C53}">
  <sheetPr codeName="Sheet6">
    <tabColor theme="5" tint="0.59999389629810485"/>
  </sheetPr>
  <dimension ref="A1:L160"/>
  <sheetViews>
    <sheetView zoomScaleNormal="100" workbookViewId="0"/>
  </sheetViews>
  <sheetFormatPr defaultColWidth="8.7265625" defaultRowHeight="14.5" x14ac:dyDescent="0.35"/>
  <cols>
    <col min="1" max="1" width="36.26953125" bestFit="1" customWidth="1"/>
    <col min="2" max="2" width="14.453125" customWidth="1"/>
    <col min="3" max="3" width="37.26953125" bestFit="1" customWidth="1"/>
    <col min="4" max="4" width="23.7265625" customWidth="1"/>
    <col min="5" max="10" width="25.7265625" customWidth="1"/>
    <col min="11" max="11" width="3.54296875" style="21" customWidth="1"/>
    <col min="12" max="12" width="23.7265625" customWidth="1"/>
    <col min="13" max="16384" width="8.7265625" style="21"/>
  </cols>
  <sheetData>
    <row r="1" spans="1:12" ht="45" customHeight="1" x14ac:dyDescent="0.35">
      <c r="A1" s="151" t="s">
        <v>326</v>
      </c>
      <c r="B1" s="152"/>
      <c r="C1" s="152"/>
      <c r="D1" s="152"/>
      <c r="E1" s="152"/>
      <c r="F1" s="152"/>
      <c r="G1" s="152"/>
      <c r="H1" s="152"/>
      <c r="I1" s="152"/>
      <c r="J1" s="21"/>
      <c r="L1" s="21"/>
    </row>
    <row r="2" spans="1:12" ht="21.75" customHeight="1" x14ac:dyDescent="0.35">
      <c r="A2" s="21"/>
      <c r="B2" s="21"/>
      <c r="C2" s="21"/>
      <c r="D2" s="223" t="s">
        <v>327</v>
      </c>
      <c r="E2" s="138" t="s">
        <v>351</v>
      </c>
      <c r="F2" s="139"/>
      <c r="G2" s="139"/>
      <c r="H2" s="139"/>
      <c r="I2" s="139"/>
      <c r="J2" s="140"/>
      <c r="L2" s="223" t="s">
        <v>328</v>
      </c>
    </row>
    <row r="3" spans="1:12" ht="21.75" customHeight="1" x14ac:dyDescent="0.35">
      <c r="A3" s="21"/>
      <c r="B3" s="21"/>
      <c r="C3" s="21"/>
      <c r="D3" s="224"/>
      <c r="E3" s="122" t="s">
        <v>329</v>
      </c>
      <c r="F3" s="135"/>
      <c r="G3" s="135"/>
      <c r="H3" s="135"/>
      <c r="I3" s="135"/>
      <c r="J3" s="124"/>
      <c r="L3" s="224"/>
    </row>
    <row r="4" spans="1:12" s="60" customFormat="1" ht="21.75" customHeight="1" x14ac:dyDescent="0.35">
      <c r="D4" s="224"/>
      <c r="E4" s="122" t="s">
        <v>330</v>
      </c>
      <c r="F4" s="135"/>
      <c r="G4" s="135"/>
      <c r="H4" s="135"/>
      <c r="I4" s="135"/>
      <c r="J4" s="124"/>
      <c r="L4" s="224"/>
    </row>
    <row r="5" spans="1:12" s="60" customFormat="1" ht="21.75" customHeight="1" x14ac:dyDescent="0.35">
      <c r="D5" s="225"/>
      <c r="E5" s="116" t="s">
        <v>331</v>
      </c>
      <c r="F5" s="117"/>
      <c r="G5" s="117"/>
      <c r="H5" s="117"/>
      <c r="I5" s="117"/>
      <c r="J5" s="118"/>
      <c r="L5" s="225"/>
    </row>
    <row r="6" spans="1:12" ht="21.65" customHeight="1" x14ac:dyDescent="0.35">
      <c r="A6" s="222" t="s">
        <v>210</v>
      </c>
      <c r="B6" s="222" t="s">
        <v>211</v>
      </c>
      <c r="C6" s="222" t="s">
        <v>212</v>
      </c>
      <c r="D6" s="188" t="s">
        <v>332</v>
      </c>
      <c r="E6" s="189" t="s">
        <v>333</v>
      </c>
      <c r="F6" s="189" t="s">
        <v>334</v>
      </c>
      <c r="G6" s="189" t="s">
        <v>335</v>
      </c>
      <c r="H6" s="189" t="s">
        <v>336</v>
      </c>
      <c r="I6" s="189" t="s">
        <v>337</v>
      </c>
      <c r="J6" s="189" t="s">
        <v>338</v>
      </c>
      <c r="K6" s="162"/>
      <c r="L6" s="188" t="s">
        <v>332</v>
      </c>
    </row>
    <row r="7" spans="1:12" ht="105.65" customHeight="1" x14ac:dyDescent="0.35">
      <c r="A7" s="222"/>
      <c r="B7" s="222"/>
      <c r="C7" s="222"/>
      <c r="D7" s="194" t="s">
        <v>339</v>
      </c>
      <c r="E7" s="194" t="s">
        <v>340</v>
      </c>
      <c r="F7" s="194" t="s">
        <v>341</v>
      </c>
      <c r="G7" s="194" t="s">
        <v>342</v>
      </c>
      <c r="H7" s="226" t="s">
        <v>343</v>
      </c>
      <c r="I7" s="227"/>
      <c r="J7" s="228"/>
      <c r="K7" s="162"/>
      <c r="L7" s="194" t="s">
        <v>344</v>
      </c>
    </row>
    <row r="8" spans="1:12" ht="21" customHeight="1" x14ac:dyDescent="0.35">
      <c r="A8" s="222"/>
      <c r="B8" s="222"/>
      <c r="C8" s="222"/>
      <c r="D8" s="188" t="s">
        <v>213</v>
      </c>
      <c r="E8" s="188" t="s">
        <v>214</v>
      </c>
      <c r="F8" s="188" t="s">
        <v>215</v>
      </c>
      <c r="G8" s="188" t="s">
        <v>216</v>
      </c>
      <c r="H8" s="188" t="s">
        <v>217</v>
      </c>
      <c r="I8" s="188" t="s">
        <v>218</v>
      </c>
      <c r="J8" s="188" t="s">
        <v>219</v>
      </c>
      <c r="K8" s="162"/>
      <c r="L8" s="188" t="s">
        <v>220</v>
      </c>
    </row>
    <row r="9" spans="1:12" ht="28" customHeight="1" x14ac:dyDescent="0.35">
      <c r="A9" s="222"/>
      <c r="B9" s="222"/>
      <c r="C9" s="222"/>
      <c r="D9" s="188"/>
      <c r="E9" s="188"/>
      <c r="F9" s="188"/>
      <c r="G9" s="188"/>
      <c r="H9" s="195" t="s">
        <v>345</v>
      </c>
      <c r="I9" s="195" t="s">
        <v>346</v>
      </c>
      <c r="J9" s="195" t="s">
        <v>347</v>
      </c>
      <c r="K9" s="162"/>
      <c r="L9" s="188"/>
    </row>
    <row r="10" spans="1:12" ht="15.5" x14ac:dyDescent="0.35">
      <c r="A10" s="58" t="s">
        <v>266</v>
      </c>
      <c r="B10" s="58"/>
      <c r="C10" s="58"/>
      <c r="D10" s="33">
        <f>SUM(D11:D160)</f>
        <v>783342.46999999974</v>
      </c>
      <c r="E10" s="32"/>
      <c r="F10" s="32"/>
      <c r="G10" s="32"/>
      <c r="H10" s="33">
        <f>SUM(H11:H160)</f>
        <v>167925.5502259669</v>
      </c>
      <c r="I10" s="33">
        <f>SUM(I11:I160)</f>
        <v>165909.63559774155</v>
      </c>
      <c r="J10" s="33">
        <f>SUM(J11:J160)</f>
        <v>21664.67294824417</v>
      </c>
      <c r="K10" s="162"/>
      <c r="L10" s="33">
        <f>SUM(L11:L160)</f>
        <v>121000.27999999997</v>
      </c>
    </row>
    <row r="11" spans="1:12" ht="15.5" x14ac:dyDescent="0.35">
      <c r="A11" s="64" t="s">
        <v>144</v>
      </c>
      <c r="B11" s="65">
        <v>831</v>
      </c>
      <c r="C11" s="64" t="s">
        <v>146</v>
      </c>
      <c r="D11" s="180">
        <v>3839.35</v>
      </c>
      <c r="E11" s="178">
        <v>0.28289630987487047</v>
      </c>
      <c r="F11" s="178">
        <v>0.30051750132431443</v>
      </c>
      <c r="G11" s="178">
        <v>2.9371480748744485E-2</v>
      </c>
      <c r="H11" s="170">
        <v>1086.1379473180839</v>
      </c>
      <c r="I11" s="170">
        <v>1153.7918687095066</v>
      </c>
      <c r="J11" s="170">
        <v>112.76739461269213</v>
      </c>
      <c r="K11" s="162"/>
      <c r="L11" s="180">
        <v>768.74</v>
      </c>
    </row>
    <row r="12" spans="1:12" ht="15.5" x14ac:dyDescent="0.35">
      <c r="A12" s="64" t="s">
        <v>144</v>
      </c>
      <c r="B12" s="65">
        <v>830</v>
      </c>
      <c r="C12" s="64" t="s">
        <v>145</v>
      </c>
      <c r="D12" s="180">
        <v>9465.5300000000007</v>
      </c>
      <c r="E12" s="178">
        <v>0.24305301208656466</v>
      </c>
      <c r="F12" s="178">
        <v>2.9675593994148475E-2</v>
      </c>
      <c r="G12" s="178">
        <v>2.7027027027027029E-2</v>
      </c>
      <c r="H12" s="170">
        <v>2300.6255774957403</v>
      </c>
      <c r="I12" s="170">
        <v>280.89522521943223</v>
      </c>
      <c r="J12" s="170">
        <v>255.82513513513516</v>
      </c>
      <c r="K12" s="162"/>
      <c r="L12" s="180">
        <v>1269.8399999999999</v>
      </c>
    </row>
    <row r="13" spans="1:12" ht="15.5" x14ac:dyDescent="0.35">
      <c r="A13" s="64" t="s">
        <v>144</v>
      </c>
      <c r="B13" s="65">
        <v>856</v>
      </c>
      <c r="C13" s="64" t="s">
        <v>157</v>
      </c>
      <c r="D13" s="180">
        <v>5533.28</v>
      </c>
      <c r="E13" s="178">
        <v>0.22855921333903378</v>
      </c>
      <c r="F13" s="178">
        <v>0.55881430810887844</v>
      </c>
      <c r="G13" s="178">
        <v>2.3893894907360536E-2</v>
      </c>
      <c r="H13" s="170">
        <v>1264.6821239846088</v>
      </c>
      <c r="I13" s="170">
        <v>3092.0760347726946</v>
      </c>
      <c r="J13" s="170">
        <v>132.21161081299991</v>
      </c>
      <c r="K13" s="162"/>
      <c r="L13" s="180">
        <v>928.94</v>
      </c>
    </row>
    <row r="14" spans="1:12" ht="15.5" x14ac:dyDescent="0.35">
      <c r="A14" s="64" t="s">
        <v>144</v>
      </c>
      <c r="B14" s="65">
        <v>855</v>
      </c>
      <c r="C14" s="64" t="s">
        <v>156</v>
      </c>
      <c r="D14" s="180">
        <v>8825.15</v>
      </c>
      <c r="E14" s="178">
        <v>0.12901346923917001</v>
      </c>
      <c r="F14" s="178">
        <v>8.551216132443569E-2</v>
      </c>
      <c r="G14" s="178">
        <v>2.3521072303131847E-2</v>
      </c>
      <c r="H14" s="170">
        <v>1138.5632180560613</v>
      </c>
      <c r="I14" s="170">
        <v>754.65765051234359</v>
      </c>
      <c r="J14" s="170">
        <v>207.576991235984</v>
      </c>
      <c r="K14" s="162"/>
      <c r="L14" s="180">
        <v>889.05</v>
      </c>
    </row>
    <row r="15" spans="1:12" ht="15.5" x14ac:dyDescent="0.35">
      <c r="A15" s="64" t="s">
        <v>144</v>
      </c>
      <c r="B15" s="65">
        <v>925</v>
      </c>
      <c r="C15" s="64" t="s">
        <v>197</v>
      </c>
      <c r="D15" s="180">
        <v>9296.83</v>
      </c>
      <c r="E15" s="178">
        <v>0.22650206911002077</v>
      </c>
      <c r="F15" s="178">
        <v>0.1122170831647996</v>
      </c>
      <c r="G15" s="178">
        <v>3.1265296133137541E-2</v>
      </c>
      <c r="H15" s="170">
        <v>2105.7512311641144</v>
      </c>
      <c r="I15" s="170">
        <v>1043.2631452790038</v>
      </c>
      <c r="J15" s="170">
        <v>290.66814304943711</v>
      </c>
      <c r="K15" s="162"/>
      <c r="L15" s="180">
        <v>1453.84</v>
      </c>
    </row>
    <row r="16" spans="1:12" ht="15.5" x14ac:dyDescent="0.35">
      <c r="A16" s="64" t="s">
        <v>144</v>
      </c>
      <c r="B16" s="65">
        <v>940</v>
      </c>
      <c r="C16" s="64" t="s">
        <v>206</v>
      </c>
      <c r="D16" s="180">
        <v>4994.8</v>
      </c>
      <c r="E16" s="178">
        <v>0.165158078489688</v>
      </c>
      <c r="F16" s="178">
        <v>0.17007248991373372</v>
      </c>
      <c r="G16" s="178">
        <v>2.6589726182394208E-2</v>
      </c>
      <c r="H16" s="170">
        <v>824.93157044029363</v>
      </c>
      <c r="I16" s="170">
        <v>849.47807262111724</v>
      </c>
      <c r="J16" s="170">
        <v>132.81036433582258</v>
      </c>
      <c r="K16" s="162"/>
      <c r="L16" s="180">
        <v>547.44000000000005</v>
      </c>
    </row>
    <row r="17" spans="1:12" ht="15.5" x14ac:dyDescent="0.35">
      <c r="A17" s="64" t="s">
        <v>144</v>
      </c>
      <c r="B17" s="65">
        <v>892</v>
      </c>
      <c r="C17" s="64" t="s">
        <v>187</v>
      </c>
      <c r="D17" s="180">
        <v>4552.21</v>
      </c>
      <c r="E17" s="178">
        <v>0.32165963431786215</v>
      </c>
      <c r="F17" s="178">
        <v>0.31612015107126468</v>
      </c>
      <c r="G17" s="178">
        <v>2.977697408077155E-2</v>
      </c>
      <c r="H17" s="170">
        <v>1464.2622039381154</v>
      </c>
      <c r="I17" s="170">
        <v>1439.0453129081218</v>
      </c>
      <c r="J17" s="170">
        <v>135.55103918022905</v>
      </c>
      <c r="K17" s="162"/>
      <c r="L17" s="180">
        <v>975.14</v>
      </c>
    </row>
    <row r="18" spans="1:12" ht="15.5" x14ac:dyDescent="0.35">
      <c r="A18" s="64" t="s">
        <v>144</v>
      </c>
      <c r="B18" s="65">
        <v>891</v>
      </c>
      <c r="C18" s="64" t="s">
        <v>186</v>
      </c>
      <c r="D18" s="180">
        <v>11564.35</v>
      </c>
      <c r="E18" s="178">
        <v>0.18856017982045878</v>
      </c>
      <c r="F18" s="178">
        <v>8.7020257724042607E-2</v>
      </c>
      <c r="G18" s="178">
        <v>2.4233670357887978E-2</v>
      </c>
      <c r="H18" s="170">
        <v>2180.5759155067226</v>
      </c>
      <c r="I18" s="170">
        <v>1006.3327174110321</v>
      </c>
      <c r="J18" s="170">
        <v>280.24664580324185</v>
      </c>
      <c r="K18" s="162"/>
      <c r="L18" s="180">
        <v>1609.42</v>
      </c>
    </row>
    <row r="19" spans="1:12" ht="15.5" x14ac:dyDescent="0.35">
      <c r="A19" s="64" t="s">
        <v>144</v>
      </c>
      <c r="B19" s="65">
        <v>857</v>
      </c>
      <c r="C19" s="64" t="s">
        <v>158</v>
      </c>
      <c r="D19" s="180">
        <v>442.66</v>
      </c>
      <c r="E19" s="178">
        <v>9.3585699263932703E-2</v>
      </c>
      <c r="F19" s="178">
        <v>4.1359971959341046E-2</v>
      </c>
      <c r="G19" s="178">
        <v>1.5151515151515152E-2</v>
      </c>
      <c r="H19" s="170">
        <v>41.426645636172452</v>
      </c>
      <c r="I19" s="170">
        <v>18.30840518752191</v>
      </c>
      <c r="J19" s="170">
        <v>6.7069696969696979</v>
      </c>
      <c r="K19" s="162"/>
      <c r="L19" s="180">
        <v>27.24</v>
      </c>
    </row>
    <row r="20" spans="1:12" ht="15.5" x14ac:dyDescent="0.35">
      <c r="A20" s="64" t="s">
        <v>144</v>
      </c>
      <c r="B20" s="65">
        <v>941</v>
      </c>
      <c r="C20" s="64" t="s">
        <v>207</v>
      </c>
      <c r="D20" s="180">
        <v>5916.74</v>
      </c>
      <c r="E20" s="178">
        <v>0.13663831692032199</v>
      </c>
      <c r="F20" s="178">
        <v>0.20768361581920905</v>
      </c>
      <c r="G20" s="178">
        <v>2.5488530161427356E-2</v>
      </c>
      <c r="H20" s="170">
        <v>808.45339525514589</v>
      </c>
      <c r="I20" s="170">
        <v>1228.8099570621469</v>
      </c>
      <c r="J20" s="170">
        <v>150.8090059473237</v>
      </c>
      <c r="K20" s="162"/>
      <c r="L20" s="180">
        <v>590.08000000000004</v>
      </c>
    </row>
    <row r="21" spans="1:12" ht="15.5" x14ac:dyDescent="0.35">
      <c r="A21" s="64" t="s">
        <v>138</v>
      </c>
      <c r="B21" s="65">
        <v>822</v>
      </c>
      <c r="C21" s="64" t="s">
        <v>269</v>
      </c>
      <c r="D21" s="180">
        <v>2674.52</v>
      </c>
      <c r="E21" s="178">
        <v>0.17388981239610543</v>
      </c>
      <c r="F21" s="178">
        <v>0.28120101290244787</v>
      </c>
      <c r="G21" s="178">
        <v>2.2175290390707498E-2</v>
      </c>
      <c r="H21" s="170">
        <v>465.07178104963191</v>
      </c>
      <c r="I21" s="170">
        <v>752.07773302785483</v>
      </c>
      <c r="J21" s="170">
        <v>59.308257655755014</v>
      </c>
      <c r="K21" s="162"/>
      <c r="L21" s="180">
        <v>311.12</v>
      </c>
    </row>
    <row r="22" spans="1:12" ht="15.5" x14ac:dyDescent="0.35">
      <c r="A22" s="64" t="s">
        <v>138</v>
      </c>
      <c r="B22" s="65">
        <v>873</v>
      </c>
      <c r="C22" s="64" t="s">
        <v>169</v>
      </c>
      <c r="D22" s="180">
        <v>8828.69</v>
      </c>
      <c r="E22" s="178">
        <v>0.18979506323327747</v>
      </c>
      <c r="F22" s="178">
        <v>0.15851520813669023</v>
      </c>
      <c r="G22" s="178">
        <v>2.2952732931336317E-2</v>
      </c>
      <c r="H22" s="170">
        <v>1675.6417768170045</v>
      </c>
      <c r="I22" s="170">
        <v>1399.4816329243158</v>
      </c>
      <c r="J22" s="170">
        <v>202.64256370355963</v>
      </c>
      <c r="K22" s="162"/>
      <c r="L22" s="180">
        <v>793.19</v>
      </c>
    </row>
    <row r="23" spans="1:12" ht="15.5" x14ac:dyDescent="0.35">
      <c r="A23" s="64" t="s">
        <v>138</v>
      </c>
      <c r="B23" s="65">
        <v>823</v>
      </c>
      <c r="C23" s="64" t="s">
        <v>140</v>
      </c>
      <c r="D23" s="180">
        <v>4153.92</v>
      </c>
      <c r="E23" s="178">
        <v>0.10855832467982</v>
      </c>
      <c r="F23" s="178">
        <v>8.6595958273318493E-2</v>
      </c>
      <c r="G23" s="178">
        <v>2.2817198628330256E-2</v>
      </c>
      <c r="H23" s="170">
        <v>450.94259605399793</v>
      </c>
      <c r="I23" s="170">
        <v>359.71268299070317</v>
      </c>
      <c r="J23" s="170">
        <v>94.780817726193618</v>
      </c>
      <c r="K23" s="162"/>
      <c r="L23" s="180">
        <v>430.56</v>
      </c>
    </row>
    <row r="24" spans="1:12" ht="15.5" x14ac:dyDescent="0.35">
      <c r="A24" s="64" t="s">
        <v>138</v>
      </c>
      <c r="B24" s="65">
        <v>881</v>
      </c>
      <c r="C24" s="64" t="s">
        <v>176</v>
      </c>
      <c r="D24" s="180">
        <v>21172.39</v>
      </c>
      <c r="E24" s="178">
        <v>0.17470552479834403</v>
      </c>
      <c r="F24" s="178">
        <v>8.912774894983938E-2</v>
      </c>
      <c r="G24" s="178">
        <v>3.0467716047644526E-2</v>
      </c>
      <c r="H24" s="170">
        <v>3698.9335061852112</v>
      </c>
      <c r="I24" s="170">
        <v>1887.0474605880897</v>
      </c>
      <c r="J24" s="170">
        <v>645.07436656998846</v>
      </c>
      <c r="K24" s="162"/>
      <c r="L24" s="180">
        <v>2746.27</v>
      </c>
    </row>
    <row r="25" spans="1:12" ht="15.5" x14ac:dyDescent="0.35">
      <c r="A25" s="64" t="s">
        <v>138</v>
      </c>
      <c r="B25" s="65">
        <v>919</v>
      </c>
      <c r="C25" s="64" t="s">
        <v>195</v>
      </c>
      <c r="D25" s="180">
        <v>18219.55</v>
      </c>
      <c r="E25" s="178">
        <v>0.13102310849560508</v>
      </c>
      <c r="F25" s="178">
        <v>0.17882357418790082</v>
      </c>
      <c r="G25" s="178">
        <v>2.0354242098052647E-2</v>
      </c>
      <c r="H25" s="170">
        <v>2387.1820763911014</v>
      </c>
      <c r="I25" s="170">
        <v>3258.0850510951682</v>
      </c>
      <c r="J25" s="170">
        <v>370.84513161757508</v>
      </c>
      <c r="K25" s="162"/>
      <c r="L25" s="180">
        <v>2245.86</v>
      </c>
    </row>
    <row r="26" spans="1:12" ht="15.5" x14ac:dyDescent="0.35">
      <c r="A26" s="64" t="s">
        <v>138</v>
      </c>
      <c r="B26" s="65">
        <v>821</v>
      </c>
      <c r="C26" s="64" t="s">
        <v>139</v>
      </c>
      <c r="D26" s="180">
        <v>3927.88</v>
      </c>
      <c r="E26" s="178">
        <v>0.23525457906234246</v>
      </c>
      <c r="F26" s="178">
        <v>0.53966116420503907</v>
      </c>
      <c r="G26" s="178">
        <v>2.7228070175438598E-2</v>
      </c>
      <c r="H26" s="170">
        <v>924.05175600739369</v>
      </c>
      <c r="I26" s="170">
        <v>2119.724293657689</v>
      </c>
      <c r="J26" s="170">
        <v>106.94859228070176</v>
      </c>
      <c r="K26" s="162"/>
      <c r="L26" s="180">
        <v>629.79999999999995</v>
      </c>
    </row>
    <row r="27" spans="1:12" ht="15.5" x14ac:dyDescent="0.35">
      <c r="A27" s="64" t="s">
        <v>138</v>
      </c>
      <c r="B27" s="65">
        <v>926</v>
      </c>
      <c r="C27" s="64" t="s">
        <v>198</v>
      </c>
      <c r="D27" s="180">
        <v>10284.57</v>
      </c>
      <c r="E27" s="178">
        <v>0.2025289967714935</v>
      </c>
      <c r="F27" s="178">
        <v>0.12116348144370107</v>
      </c>
      <c r="G27" s="178">
        <v>2.4650094004595779E-2</v>
      </c>
      <c r="H27" s="170">
        <v>2082.9236443261989</v>
      </c>
      <c r="I27" s="170">
        <v>1246.1143063514446</v>
      </c>
      <c r="J27" s="170">
        <v>253.51561729684562</v>
      </c>
      <c r="K27" s="162"/>
      <c r="L27" s="180">
        <v>1336.37</v>
      </c>
    </row>
    <row r="28" spans="1:12" ht="15.5" x14ac:dyDescent="0.35">
      <c r="A28" s="64" t="s">
        <v>138</v>
      </c>
      <c r="B28" s="65">
        <v>874</v>
      </c>
      <c r="C28" s="64" t="s">
        <v>170</v>
      </c>
      <c r="D28" s="180">
        <v>3581.91</v>
      </c>
      <c r="E28" s="178">
        <v>0.26279879765255976</v>
      </c>
      <c r="F28" s="178">
        <v>0.39810904204261854</v>
      </c>
      <c r="G28" s="178">
        <v>3.402437094476974E-2</v>
      </c>
      <c r="H28" s="170">
        <v>941.32164129968032</v>
      </c>
      <c r="I28" s="170">
        <v>1425.9907587828757</v>
      </c>
      <c r="J28" s="170">
        <v>121.87223453078018</v>
      </c>
      <c r="K28" s="162"/>
      <c r="L28" s="180">
        <v>670.22</v>
      </c>
    </row>
    <row r="29" spans="1:12" ht="15.5" x14ac:dyDescent="0.35">
      <c r="A29" s="64" t="s">
        <v>138</v>
      </c>
      <c r="B29" s="65">
        <v>882</v>
      </c>
      <c r="C29" s="64" t="s">
        <v>177</v>
      </c>
      <c r="D29" s="180">
        <v>2507.36</v>
      </c>
      <c r="E29" s="178">
        <v>0.23193000253613999</v>
      </c>
      <c r="F29" s="178">
        <v>0.14113619071772762</v>
      </c>
      <c r="G29" s="178">
        <v>3.2250987275120664E-2</v>
      </c>
      <c r="H29" s="170">
        <v>581.53201115901595</v>
      </c>
      <c r="I29" s="170">
        <v>353.87923915800155</v>
      </c>
      <c r="J29" s="170">
        <v>80.864835454146558</v>
      </c>
      <c r="K29" s="162"/>
      <c r="L29" s="180">
        <v>387.84</v>
      </c>
    </row>
    <row r="30" spans="1:12" ht="15.5" x14ac:dyDescent="0.35">
      <c r="A30" s="64" t="s">
        <v>138</v>
      </c>
      <c r="B30" s="65">
        <v>935</v>
      </c>
      <c r="C30" s="64" t="s">
        <v>202</v>
      </c>
      <c r="D30" s="180">
        <v>9044.9</v>
      </c>
      <c r="E30" s="178">
        <v>0.19258895533381268</v>
      </c>
      <c r="F30" s="178">
        <v>0.1021329678824935</v>
      </c>
      <c r="G30" s="178">
        <v>2.9582958295829583E-2</v>
      </c>
      <c r="H30" s="170">
        <v>1741.9478420988023</v>
      </c>
      <c r="I30" s="170">
        <v>923.7824812003654</v>
      </c>
      <c r="J30" s="170">
        <v>267.57489948994896</v>
      </c>
      <c r="K30" s="162"/>
      <c r="L30" s="180">
        <v>1282.72</v>
      </c>
    </row>
    <row r="31" spans="1:12" ht="15.5" x14ac:dyDescent="0.35">
      <c r="A31" s="64" t="s">
        <v>138</v>
      </c>
      <c r="B31" s="65">
        <v>883</v>
      </c>
      <c r="C31" s="64" t="s">
        <v>178</v>
      </c>
      <c r="D31" s="180">
        <v>2640.99</v>
      </c>
      <c r="E31" s="178">
        <v>0.18986727096147621</v>
      </c>
      <c r="F31" s="178">
        <v>0.22914643358152584</v>
      </c>
      <c r="G31" s="178">
        <v>2.5369592991421792E-2</v>
      </c>
      <c r="H31" s="170">
        <v>501.437563936549</v>
      </c>
      <c r="I31" s="170">
        <v>605.17343962447387</v>
      </c>
      <c r="J31" s="170">
        <v>67.000841394415033</v>
      </c>
      <c r="K31" s="162"/>
      <c r="L31" s="180">
        <v>321.92</v>
      </c>
    </row>
    <row r="32" spans="1:12" ht="15.5" x14ac:dyDescent="0.35">
      <c r="A32" s="64" t="s">
        <v>50</v>
      </c>
      <c r="B32" s="65">
        <v>202</v>
      </c>
      <c r="C32" s="64" t="s">
        <v>51</v>
      </c>
      <c r="D32" s="180">
        <v>2375.63</v>
      </c>
      <c r="E32" s="178">
        <v>0.362479985767657</v>
      </c>
      <c r="F32" s="178">
        <v>0.5505930984902947</v>
      </c>
      <c r="G32" s="178">
        <v>2.2583265637692931E-2</v>
      </c>
      <c r="H32" s="170">
        <v>861.118328589219</v>
      </c>
      <c r="I32" s="170">
        <v>1308.0054825664988</v>
      </c>
      <c r="J32" s="170">
        <v>53.649483346872458</v>
      </c>
      <c r="K32" s="162"/>
      <c r="L32" s="180">
        <v>393.73</v>
      </c>
    </row>
    <row r="33" spans="1:12" ht="15.5" x14ac:dyDescent="0.35">
      <c r="A33" s="64" t="s">
        <v>50</v>
      </c>
      <c r="B33" s="65">
        <v>204</v>
      </c>
      <c r="C33" s="64" t="s">
        <v>54</v>
      </c>
      <c r="D33" s="180">
        <v>5014.96</v>
      </c>
      <c r="E33" s="178">
        <v>0.34812703583061888</v>
      </c>
      <c r="F33" s="178">
        <v>0.44858995471387403</v>
      </c>
      <c r="G33" s="178">
        <v>2.9971700540262412E-2</v>
      </c>
      <c r="H33" s="170">
        <v>1745.8431596091204</v>
      </c>
      <c r="I33" s="170">
        <v>2249.6606792918897</v>
      </c>
      <c r="J33" s="170">
        <v>150.30687934139439</v>
      </c>
      <c r="K33" s="162"/>
      <c r="L33" s="180">
        <v>1086.3</v>
      </c>
    </row>
    <row r="34" spans="1:12" ht="15.5" x14ac:dyDescent="0.35">
      <c r="A34" s="64" t="s">
        <v>50</v>
      </c>
      <c r="B34" s="65">
        <v>205</v>
      </c>
      <c r="C34" s="64" t="s">
        <v>55</v>
      </c>
      <c r="D34" s="180">
        <v>2399.4899999999998</v>
      </c>
      <c r="E34" s="178">
        <v>0.28144822874987802</v>
      </c>
      <c r="F34" s="178">
        <v>0.45920628525382756</v>
      </c>
      <c r="G34" s="178">
        <v>2.5022143489813995E-2</v>
      </c>
      <c r="H34" s="170">
        <v>675.33221040304477</v>
      </c>
      <c r="I34" s="170">
        <v>1101.8608894037066</v>
      </c>
      <c r="J34" s="170">
        <v>60.040383082373779</v>
      </c>
      <c r="K34" s="162"/>
      <c r="L34" s="180">
        <v>231.33</v>
      </c>
    </row>
    <row r="35" spans="1:12" ht="15.5" x14ac:dyDescent="0.35">
      <c r="A35" s="64" t="s">
        <v>50</v>
      </c>
      <c r="B35" s="65">
        <v>309</v>
      </c>
      <c r="C35" s="64" t="s">
        <v>72</v>
      </c>
      <c r="D35" s="180">
        <v>3499.63</v>
      </c>
      <c r="E35" s="178">
        <v>0.21278518183871697</v>
      </c>
      <c r="F35" s="178">
        <v>0.52284661446338088</v>
      </c>
      <c r="G35" s="178">
        <v>2.6856240126382307E-2</v>
      </c>
      <c r="H35" s="170">
        <v>744.66940591822913</v>
      </c>
      <c r="I35" s="170">
        <v>1829.7696973744817</v>
      </c>
      <c r="J35" s="170">
        <v>93.986903633491323</v>
      </c>
      <c r="K35" s="162"/>
      <c r="L35" s="180">
        <v>599</v>
      </c>
    </row>
    <row r="36" spans="1:12" ht="15.5" x14ac:dyDescent="0.35">
      <c r="A36" s="64" t="s">
        <v>50</v>
      </c>
      <c r="B36" s="65">
        <v>206</v>
      </c>
      <c r="C36" s="64" t="s">
        <v>56</v>
      </c>
      <c r="D36" s="180">
        <v>2854.13</v>
      </c>
      <c r="E36" s="178">
        <v>0.37865000679071031</v>
      </c>
      <c r="F36" s="178">
        <v>0.39300766945346505</v>
      </c>
      <c r="G36" s="178">
        <v>4.0139616055846421E-2</v>
      </c>
      <c r="H36" s="170">
        <v>1080.7163438815701</v>
      </c>
      <c r="I36" s="170">
        <v>1121.6949796172182</v>
      </c>
      <c r="J36" s="170">
        <v>114.56368237347294</v>
      </c>
      <c r="K36" s="162"/>
      <c r="L36" s="180">
        <v>539.86</v>
      </c>
    </row>
    <row r="37" spans="1:12" ht="15.5" x14ac:dyDescent="0.35">
      <c r="A37" s="64" t="s">
        <v>50</v>
      </c>
      <c r="B37" s="65">
        <v>207</v>
      </c>
      <c r="C37" s="64" t="s">
        <v>57</v>
      </c>
      <c r="D37" s="180">
        <v>2072.35</v>
      </c>
      <c r="E37" s="178">
        <v>0.30238062091048307</v>
      </c>
      <c r="F37" s="178">
        <v>0.53372476013174852</v>
      </c>
      <c r="G37" s="178">
        <v>1.1855364552459988E-2</v>
      </c>
      <c r="H37" s="170">
        <v>626.63847974383953</v>
      </c>
      <c r="I37" s="170">
        <v>1106.0645066590289</v>
      </c>
      <c r="J37" s="170">
        <v>24.568464730290454</v>
      </c>
      <c r="K37" s="162"/>
      <c r="L37" s="180">
        <v>164.53</v>
      </c>
    </row>
    <row r="38" spans="1:12" ht="15.5" x14ac:dyDescent="0.35">
      <c r="A38" s="64" t="s">
        <v>50</v>
      </c>
      <c r="B38" s="65">
        <v>208</v>
      </c>
      <c r="C38" s="64" t="s">
        <v>58</v>
      </c>
      <c r="D38" s="180">
        <v>4054.95</v>
      </c>
      <c r="E38" s="178">
        <v>0.32071207858691142</v>
      </c>
      <c r="F38" s="178">
        <v>0.46681195811815984</v>
      </c>
      <c r="G38" s="178">
        <v>2.3096304591265396E-2</v>
      </c>
      <c r="H38" s="170">
        <v>1300.4714430659965</v>
      </c>
      <c r="I38" s="170">
        <v>1892.8991495712321</v>
      </c>
      <c r="J38" s="170">
        <v>93.654360302351606</v>
      </c>
      <c r="K38" s="162"/>
      <c r="L38" s="180">
        <v>671.79</v>
      </c>
    </row>
    <row r="39" spans="1:12" ht="15.5" x14ac:dyDescent="0.35">
      <c r="A39" s="64" t="s">
        <v>50</v>
      </c>
      <c r="B39" s="65">
        <v>209</v>
      </c>
      <c r="C39" s="64" t="s">
        <v>59</v>
      </c>
      <c r="D39" s="180">
        <v>4499.83</v>
      </c>
      <c r="E39" s="178">
        <v>0.21470805617147082</v>
      </c>
      <c r="F39" s="178">
        <v>0.37936468441569215</v>
      </c>
      <c r="G39" s="178">
        <v>2.844293180989425E-2</v>
      </c>
      <c r="H39" s="170">
        <v>966.14975240206957</v>
      </c>
      <c r="I39" s="170">
        <v>1707.0765878742641</v>
      </c>
      <c r="J39" s="170">
        <v>127.98835784611644</v>
      </c>
      <c r="K39" s="162"/>
      <c r="L39" s="180">
        <v>653</v>
      </c>
    </row>
    <row r="40" spans="1:12" ht="15.5" x14ac:dyDescent="0.35">
      <c r="A40" s="64" t="s">
        <v>50</v>
      </c>
      <c r="B40" s="65">
        <v>316</v>
      </c>
      <c r="C40" s="64" t="s">
        <v>79</v>
      </c>
      <c r="D40" s="180">
        <v>5628.8</v>
      </c>
      <c r="E40" s="178">
        <v>0.24920537556460157</v>
      </c>
      <c r="F40" s="178">
        <v>0.72201160319375035</v>
      </c>
      <c r="G40" s="178">
        <v>2.5838118170031486E-2</v>
      </c>
      <c r="H40" s="170">
        <v>1402.7272179780293</v>
      </c>
      <c r="I40" s="170">
        <v>4064.0589120569821</v>
      </c>
      <c r="J40" s="170">
        <v>145.43759955547324</v>
      </c>
      <c r="K40" s="162"/>
      <c r="L40" s="180">
        <v>957.7</v>
      </c>
    </row>
    <row r="41" spans="1:12" ht="15.5" x14ac:dyDescent="0.35">
      <c r="A41" s="64" t="s">
        <v>50</v>
      </c>
      <c r="B41" s="65">
        <v>210</v>
      </c>
      <c r="C41" s="64" t="s">
        <v>60</v>
      </c>
      <c r="D41" s="180">
        <v>4039.2</v>
      </c>
      <c r="E41" s="178">
        <v>0.32935381532810154</v>
      </c>
      <c r="F41" s="178">
        <v>0.40269576379974326</v>
      </c>
      <c r="G41" s="178">
        <v>2.9986140859266725E-2</v>
      </c>
      <c r="H41" s="170">
        <v>1330.3259308732677</v>
      </c>
      <c r="I41" s="170">
        <v>1626.5687291399229</v>
      </c>
      <c r="J41" s="170">
        <v>121.12002015875015</v>
      </c>
      <c r="K41" s="162"/>
      <c r="L41" s="180">
        <v>603</v>
      </c>
    </row>
    <row r="42" spans="1:12" ht="15.5" x14ac:dyDescent="0.35">
      <c r="A42" s="64" t="s">
        <v>50</v>
      </c>
      <c r="B42" s="65">
        <v>211</v>
      </c>
      <c r="C42" s="64" t="s">
        <v>61</v>
      </c>
      <c r="D42" s="180">
        <v>4426.9799999999996</v>
      </c>
      <c r="E42" s="178">
        <v>0.34876578755422472</v>
      </c>
      <c r="F42" s="178">
        <v>0.67961355692573533</v>
      </c>
      <c r="G42" s="178">
        <v>2.9583146571044376E-2</v>
      </c>
      <c r="H42" s="170">
        <v>1543.9791661868016</v>
      </c>
      <c r="I42" s="170">
        <v>3008.6356242390916</v>
      </c>
      <c r="J42" s="170">
        <v>130.96399820708203</v>
      </c>
      <c r="K42" s="162"/>
      <c r="L42" s="180">
        <v>589.5</v>
      </c>
    </row>
    <row r="43" spans="1:12" ht="15.5" x14ac:dyDescent="0.35">
      <c r="A43" s="64" t="s">
        <v>50</v>
      </c>
      <c r="B43" s="65">
        <v>212</v>
      </c>
      <c r="C43" s="64" t="s">
        <v>62</v>
      </c>
      <c r="D43" s="180">
        <v>5173.13</v>
      </c>
      <c r="E43" s="178">
        <v>0.22970544183724415</v>
      </c>
      <c r="F43" s="178">
        <v>0.41064581231079716</v>
      </c>
      <c r="G43" s="178">
        <v>2.294524705596698E-2</v>
      </c>
      <c r="H43" s="170">
        <v>1188.2961123315029</v>
      </c>
      <c r="I43" s="170">
        <v>2124.324171039354</v>
      </c>
      <c r="J43" s="170">
        <v>118.69874590263446</v>
      </c>
      <c r="K43" s="162"/>
      <c r="L43" s="180">
        <v>397.66</v>
      </c>
    </row>
    <row r="44" spans="1:12" ht="15.5" x14ac:dyDescent="0.35">
      <c r="A44" s="64" t="s">
        <v>50</v>
      </c>
      <c r="B44" s="65">
        <v>213</v>
      </c>
      <c r="C44" s="64" t="s">
        <v>63</v>
      </c>
      <c r="D44" s="180">
        <v>1906.17</v>
      </c>
      <c r="E44" s="178">
        <v>0.30483112441214194</v>
      </c>
      <c r="F44" s="178">
        <v>0.59839489885664032</v>
      </c>
      <c r="G44" s="178">
        <v>1.5358649789029536E-2</v>
      </c>
      <c r="H44" s="170">
        <v>581.05994442069266</v>
      </c>
      <c r="I44" s="170">
        <v>1140.6424043535621</v>
      </c>
      <c r="J44" s="170">
        <v>29.276197468354432</v>
      </c>
      <c r="K44" s="162"/>
      <c r="L44" s="180">
        <v>300</v>
      </c>
    </row>
    <row r="45" spans="1:12" ht="15.5" x14ac:dyDescent="0.35">
      <c r="A45" s="64" t="s">
        <v>117</v>
      </c>
      <c r="B45" s="65">
        <v>841</v>
      </c>
      <c r="C45" s="64" t="s">
        <v>150</v>
      </c>
      <c r="D45" s="180">
        <v>1410.85</v>
      </c>
      <c r="E45" s="178">
        <v>0.2721243748641009</v>
      </c>
      <c r="F45" s="178">
        <v>8.1345022749972254E-2</v>
      </c>
      <c r="G45" s="178">
        <v>3.2779906343124735E-2</v>
      </c>
      <c r="H45" s="170">
        <v>383.92667427701673</v>
      </c>
      <c r="I45" s="170">
        <v>114.76562534679834</v>
      </c>
      <c r="J45" s="170">
        <v>46.247530864197529</v>
      </c>
      <c r="K45" s="162"/>
      <c r="L45" s="180">
        <v>316.83</v>
      </c>
    </row>
    <row r="46" spans="1:12" ht="15.5" x14ac:dyDescent="0.35">
      <c r="A46" s="64" t="s">
        <v>117</v>
      </c>
      <c r="B46" s="65">
        <v>840</v>
      </c>
      <c r="C46" s="64" t="s">
        <v>149</v>
      </c>
      <c r="D46" s="180">
        <v>6251.85</v>
      </c>
      <c r="E46" s="178">
        <v>0.29324107311543546</v>
      </c>
      <c r="F46" s="178">
        <v>2.8942548679390785E-2</v>
      </c>
      <c r="G46" s="178">
        <v>3.903157507134309E-2</v>
      </c>
      <c r="H46" s="170">
        <v>1833.2992029567354</v>
      </c>
      <c r="I46" s="170">
        <v>180.94447296124929</v>
      </c>
      <c r="J46" s="170">
        <v>244.0195526097763</v>
      </c>
      <c r="K46" s="162"/>
      <c r="L46" s="180">
        <v>1492.36</v>
      </c>
    </row>
    <row r="47" spans="1:12" ht="15.5" x14ac:dyDescent="0.35">
      <c r="A47" s="64" t="s">
        <v>117</v>
      </c>
      <c r="B47" s="65">
        <v>390</v>
      </c>
      <c r="C47" s="64" t="s">
        <v>118</v>
      </c>
      <c r="D47" s="180">
        <v>2804.74</v>
      </c>
      <c r="E47" s="178">
        <v>0.25996662340070464</v>
      </c>
      <c r="F47" s="178">
        <v>9.9323779390781061E-2</v>
      </c>
      <c r="G47" s="178">
        <v>4.3773408239700377E-2</v>
      </c>
      <c r="H47" s="170">
        <v>729.13878731689226</v>
      </c>
      <c r="I47" s="170">
        <v>278.57737700849924</v>
      </c>
      <c r="J47" s="170">
        <v>122.77302902621723</v>
      </c>
      <c r="K47" s="162"/>
      <c r="L47" s="180">
        <v>612.04999999999995</v>
      </c>
    </row>
    <row r="48" spans="1:12" ht="15.5" x14ac:dyDescent="0.35">
      <c r="A48" s="64" t="s">
        <v>117</v>
      </c>
      <c r="B48" s="65">
        <v>805</v>
      </c>
      <c r="C48" s="64" t="s">
        <v>128</v>
      </c>
      <c r="D48" s="180">
        <v>1328.91</v>
      </c>
      <c r="E48" s="178">
        <v>0.34244777425352729</v>
      </c>
      <c r="F48" s="178">
        <v>4.6483648692989175E-2</v>
      </c>
      <c r="G48" s="178">
        <v>3.4802784222737818E-2</v>
      </c>
      <c r="H48" s="170">
        <v>455.08227168325499</v>
      </c>
      <c r="I48" s="170">
        <v>61.77258558460025</v>
      </c>
      <c r="J48" s="170">
        <v>46.249767981438517</v>
      </c>
      <c r="K48" s="162"/>
      <c r="L48" s="180">
        <v>377.04</v>
      </c>
    </row>
    <row r="49" spans="1:12" ht="15.5" x14ac:dyDescent="0.35">
      <c r="A49" s="64" t="s">
        <v>117</v>
      </c>
      <c r="B49" s="65">
        <v>806</v>
      </c>
      <c r="C49" s="64" t="s">
        <v>129</v>
      </c>
      <c r="D49" s="180">
        <v>2514.4699999999998</v>
      </c>
      <c r="E49" s="178">
        <v>0.35207963479584076</v>
      </c>
      <c r="F49" s="178">
        <v>0.19667765660664469</v>
      </c>
      <c r="G49" s="178">
        <v>3.4844991032539074E-2</v>
      </c>
      <c r="H49" s="170">
        <v>885.29367930509761</v>
      </c>
      <c r="I49" s="170">
        <v>494.5400672077098</v>
      </c>
      <c r="J49" s="170">
        <v>87.616684601588517</v>
      </c>
      <c r="K49" s="162"/>
      <c r="L49" s="180">
        <v>802.2</v>
      </c>
    </row>
    <row r="50" spans="1:12" ht="15.5" x14ac:dyDescent="0.35">
      <c r="A50" s="64" t="s">
        <v>117</v>
      </c>
      <c r="B50" s="65">
        <v>391</v>
      </c>
      <c r="C50" s="64" t="s">
        <v>119</v>
      </c>
      <c r="D50" s="180">
        <v>4085.77</v>
      </c>
      <c r="E50" s="178">
        <v>0.3885719225449516</v>
      </c>
      <c r="F50" s="178">
        <v>0.26546844788187729</v>
      </c>
      <c r="G50" s="178">
        <v>3.6416605972323379E-2</v>
      </c>
      <c r="H50" s="170">
        <v>1587.6155039764869</v>
      </c>
      <c r="I50" s="170">
        <v>1084.6430203023378</v>
      </c>
      <c r="J50" s="170">
        <v>148.78987618353969</v>
      </c>
      <c r="K50" s="162"/>
      <c r="L50" s="180">
        <v>989.41</v>
      </c>
    </row>
    <row r="51" spans="1:12" ht="15.5" x14ac:dyDescent="0.35">
      <c r="A51" s="64" t="s">
        <v>117</v>
      </c>
      <c r="B51" s="65">
        <v>392</v>
      </c>
      <c r="C51" s="64" t="s">
        <v>120</v>
      </c>
      <c r="D51" s="180">
        <v>2906.52</v>
      </c>
      <c r="E51" s="178">
        <v>0.24691358024691357</v>
      </c>
      <c r="F51" s="178">
        <v>4.8294412519867956E-2</v>
      </c>
      <c r="G51" s="178">
        <v>2.5701434996787322E-2</v>
      </c>
      <c r="H51" s="170">
        <v>717.65925925925922</v>
      </c>
      <c r="I51" s="170">
        <v>140.3686758772466</v>
      </c>
      <c r="J51" s="170">
        <v>74.70173484686228</v>
      </c>
      <c r="K51" s="162"/>
      <c r="L51" s="180">
        <v>564.70000000000005</v>
      </c>
    </row>
    <row r="52" spans="1:12" ht="15.5" x14ac:dyDescent="0.35">
      <c r="A52" s="64" t="s">
        <v>117</v>
      </c>
      <c r="B52" s="65">
        <v>929</v>
      </c>
      <c r="C52" s="64" t="s">
        <v>199</v>
      </c>
      <c r="D52" s="180">
        <v>4010.45</v>
      </c>
      <c r="E52" s="178">
        <v>0.20797872340425533</v>
      </c>
      <c r="F52" s="178">
        <v>2.0744680851063829E-2</v>
      </c>
      <c r="G52" s="178">
        <v>3.2949456174024311E-2</v>
      </c>
      <c r="H52" s="170">
        <v>834.08827127659572</v>
      </c>
      <c r="I52" s="170">
        <v>83.195505319148921</v>
      </c>
      <c r="J52" s="170">
        <v>132.14214651311579</v>
      </c>
      <c r="K52" s="162"/>
      <c r="L52" s="180">
        <v>723.16</v>
      </c>
    </row>
    <row r="53" spans="1:12" ht="15.5" x14ac:dyDescent="0.35">
      <c r="A53" s="64" t="s">
        <v>117</v>
      </c>
      <c r="B53" s="65">
        <v>807</v>
      </c>
      <c r="C53" s="64" t="s">
        <v>130</v>
      </c>
      <c r="D53" s="180">
        <v>1921</v>
      </c>
      <c r="E53" s="178">
        <v>0.27344955260721998</v>
      </c>
      <c r="F53" s="178">
        <v>1.7124344338167233E-2</v>
      </c>
      <c r="G53" s="178">
        <v>3.5064059339177341E-2</v>
      </c>
      <c r="H53" s="170">
        <v>525.29659055846957</v>
      </c>
      <c r="I53" s="170">
        <v>32.895865473619253</v>
      </c>
      <c r="J53" s="170">
        <v>67.358057990559672</v>
      </c>
      <c r="K53" s="162"/>
      <c r="L53" s="180">
        <v>451.8</v>
      </c>
    </row>
    <row r="54" spans="1:12" ht="15.5" x14ac:dyDescent="0.35">
      <c r="A54" s="64" t="s">
        <v>117</v>
      </c>
      <c r="B54" s="65">
        <v>393</v>
      </c>
      <c r="C54" s="64" t="s">
        <v>121</v>
      </c>
      <c r="D54" s="180">
        <v>1993.4</v>
      </c>
      <c r="E54" s="178">
        <v>0.29739210004575262</v>
      </c>
      <c r="F54" s="178">
        <v>5.4454673115930725E-2</v>
      </c>
      <c r="G54" s="178">
        <v>3.6728837876614059E-2</v>
      </c>
      <c r="H54" s="170">
        <v>592.82141223120334</v>
      </c>
      <c r="I54" s="170">
        <v>108.54994538929631</v>
      </c>
      <c r="J54" s="170">
        <v>73.215265423242471</v>
      </c>
      <c r="K54" s="162"/>
      <c r="L54" s="180">
        <v>514.6</v>
      </c>
    </row>
    <row r="55" spans="1:12" ht="15.5" x14ac:dyDescent="0.35">
      <c r="A55" s="64" t="s">
        <v>117</v>
      </c>
      <c r="B55" s="65">
        <v>808</v>
      </c>
      <c r="C55" s="64" t="s">
        <v>131</v>
      </c>
      <c r="D55" s="180">
        <v>3035.37</v>
      </c>
      <c r="E55" s="178">
        <v>0.24671220307880518</v>
      </c>
      <c r="F55" s="178">
        <v>6.9324090121317156E-2</v>
      </c>
      <c r="G55" s="178">
        <v>3.8832913518052056E-2</v>
      </c>
      <c r="H55" s="170">
        <v>748.86281985931282</v>
      </c>
      <c r="I55" s="170">
        <v>210.42426343154244</v>
      </c>
      <c r="J55" s="170">
        <v>117.87226070528966</v>
      </c>
      <c r="K55" s="162"/>
      <c r="L55" s="180">
        <v>614</v>
      </c>
    </row>
    <row r="56" spans="1:12" ht="15.5" x14ac:dyDescent="0.35">
      <c r="A56" s="64" t="s">
        <v>117</v>
      </c>
      <c r="B56" s="65">
        <v>394</v>
      </c>
      <c r="C56" s="64" t="s">
        <v>122</v>
      </c>
      <c r="D56" s="180">
        <v>3808.1</v>
      </c>
      <c r="E56" s="178">
        <v>0.26957429048414022</v>
      </c>
      <c r="F56" s="178">
        <v>5.6376360808709176E-2</v>
      </c>
      <c r="G56" s="178">
        <v>5.0932684509326843E-2</v>
      </c>
      <c r="H56" s="170">
        <v>1026.5658555926543</v>
      </c>
      <c r="I56" s="170">
        <v>214.6868195956454</v>
      </c>
      <c r="J56" s="170">
        <v>193.95675587996755</v>
      </c>
      <c r="K56" s="162"/>
      <c r="L56" s="180">
        <v>903.07</v>
      </c>
    </row>
    <row r="57" spans="1:12" ht="15.5" x14ac:dyDescent="0.35">
      <c r="A57" s="64" t="s">
        <v>92</v>
      </c>
      <c r="B57" s="65">
        <v>889</v>
      </c>
      <c r="C57" s="64" t="s">
        <v>184</v>
      </c>
      <c r="D57" s="180">
        <v>2387.02</v>
      </c>
      <c r="E57" s="178">
        <v>0.21974132938678334</v>
      </c>
      <c r="F57" s="178">
        <v>0.42809408373190067</v>
      </c>
      <c r="G57" s="178">
        <v>2.79445727482679E-2</v>
      </c>
      <c r="H57" s="170">
        <v>524.52694807283956</v>
      </c>
      <c r="I57" s="170">
        <v>1021.8691397497215</v>
      </c>
      <c r="J57" s="170">
        <v>66.704254041570437</v>
      </c>
      <c r="K57" s="162"/>
      <c r="L57" s="180">
        <v>501.55</v>
      </c>
    </row>
    <row r="58" spans="1:12" ht="15.5" x14ac:dyDescent="0.35">
      <c r="A58" s="64" t="s">
        <v>92</v>
      </c>
      <c r="B58" s="65">
        <v>890</v>
      </c>
      <c r="C58" s="64" t="s">
        <v>185</v>
      </c>
      <c r="D58" s="180">
        <v>1809</v>
      </c>
      <c r="E58" s="178">
        <v>0.3717263955892488</v>
      </c>
      <c r="F58" s="178">
        <v>8.3132322536181941E-2</v>
      </c>
      <c r="G58" s="178">
        <v>3.9274924471299093E-2</v>
      </c>
      <c r="H58" s="170">
        <v>672.45304962095111</v>
      </c>
      <c r="I58" s="170">
        <v>150.38637146795313</v>
      </c>
      <c r="J58" s="170">
        <v>71.048338368580062</v>
      </c>
      <c r="K58" s="162"/>
      <c r="L58" s="180">
        <v>488.1</v>
      </c>
    </row>
    <row r="59" spans="1:12" ht="15.5" x14ac:dyDescent="0.35">
      <c r="A59" s="64" t="s">
        <v>92</v>
      </c>
      <c r="B59" s="65">
        <v>350</v>
      </c>
      <c r="C59" s="64" t="s">
        <v>97</v>
      </c>
      <c r="D59" s="180">
        <v>4780.47</v>
      </c>
      <c r="E59" s="178">
        <v>0.23455216808809592</v>
      </c>
      <c r="F59" s="178">
        <v>0.31114484670472919</v>
      </c>
      <c r="G59" s="178">
        <v>2.9482780531198374E-2</v>
      </c>
      <c r="H59" s="170">
        <v>1121.2696029801</v>
      </c>
      <c r="I59" s="170">
        <v>1487.4186053265569</v>
      </c>
      <c r="J59" s="170">
        <v>140.94154784597791</v>
      </c>
      <c r="K59" s="162"/>
      <c r="L59" s="180">
        <v>947.97</v>
      </c>
    </row>
    <row r="60" spans="1:12" ht="15.5" x14ac:dyDescent="0.35">
      <c r="A60" s="64" t="s">
        <v>92</v>
      </c>
      <c r="B60" s="65">
        <v>351</v>
      </c>
      <c r="C60" s="64" t="s">
        <v>98</v>
      </c>
      <c r="D60" s="180">
        <v>2807.96</v>
      </c>
      <c r="E60" s="178">
        <v>0.2096938775510204</v>
      </c>
      <c r="F60" s="178">
        <v>0.18896740369272852</v>
      </c>
      <c r="G60" s="178">
        <v>3.9363484087102177E-2</v>
      </c>
      <c r="H60" s="170">
        <v>588.81202040816322</v>
      </c>
      <c r="I60" s="170">
        <v>530.61291087303402</v>
      </c>
      <c r="J60" s="170">
        <v>110.53108877721942</v>
      </c>
      <c r="K60" s="162"/>
      <c r="L60" s="180">
        <v>598.6</v>
      </c>
    </row>
    <row r="61" spans="1:12" ht="15.5" x14ac:dyDescent="0.35">
      <c r="A61" s="64" t="s">
        <v>92</v>
      </c>
      <c r="B61" s="65">
        <v>895</v>
      </c>
      <c r="C61" s="64" t="s">
        <v>190</v>
      </c>
      <c r="D61" s="180">
        <v>5301.61</v>
      </c>
      <c r="E61" s="178">
        <v>0.14420987774426824</v>
      </c>
      <c r="F61" s="178">
        <v>7.5311088729328443E-2</v>
      </c>
      <c r="G61" s="178">
        <v>2.3607396208861497E-2</v>
      </c>
      <c r="H61" s="170">
        <v>764.5445299477899</v>
      </c>
      <c r="I61" s="170">
        <v>399.27002111829495</v>
      </c>
      <c r="J61" s="170">
        <v>125.15720781486219</v>
      </c>
      <c r="K61" s="162"/>
      <c r="L61" s="180">
        <v>584.39</v>
      </c>
    </row>
    <row r="62" spans="1:12" ht="15.5" x14ac:dyDescent="0.35">
      <c r="A62" s="64" t="s">
        <v>92</v>
      </c>
      <c r="B62" s="65">
        <v>896</v>
      </c>
      <c r="C62" s="64" t="s">
        <v>191</v>
      </c>
      <c r="D62" s="180">
        <v>4770.8100000000004</v>
      </c>
      <c r="E62" s="178">
        <v>0.17928742079567883</v>
      </c>
      <c r="F62" s="178">
        <v>5.8811297868653613E-2</v>
      </c>
      <c r="G62" s="178">
        <v>2.8526768268855023E-2</v>
      </c>
      <c r="H62" s="170">
        <v>855.34622000623256</v>
      </c>
      <c r="I62" s="170">
        <v>280.57752798475138</v>
      </c>
      <c r="J62" s="170">
        <v>136.09579132473624</v>
      </c>
      <c r="K62" s="162"/>
      <c r="L62" s="180">
        <v>796.35</v>
      </c>
    </row>
    <row r="63" spans="1:12" ht="15.5" x14ac:dyDescent="0.35">
      <c r="A63" s="64" t="s">
        <v>92</v>
      </c>
      <c r="B63" s="65">
        <v>909</v>
      </c>
      <c r="C63" s="64" t="s">
        <v>193</v>
      </c>
      <c r="D63" s="180">
        <v>6042.89</v>
      </c>
      <c r="E63" s="178">
        <v>0.15727375102375102</v>
      </c>
      <c r="F63" s="178">
        <v>3.6171310629514966E-2</v>
      </c>
      <c r="G63" s="178">
        <v>2.6461414629238355E-2</v>
      </c>
      <c r="H63" s="170">
        <v>950.38797732391481</v>
      </c>
      <c r="I63" s="170">
        <v>218.57925128998971</v>
      </c>
      <c r="J63" s="170">
        <v>159.90341784887818</v>
      </c>
      <c r="K63" s="162"/>
      <c r="L63" s="180">
        <v>903.13</v>
      </c>
    </row>
    <row r="64" spans="1:12" ht="15.5" x14ac:dyDescent="0.35">
      <c r="A64" s="64" t="s">
        <v>92</v>
      </c>
      <c r="B64" s="65">
        <v>876</v>
      </c>
      <c r="C64" s="64" t="s">
        <v>171</v>
      </c>
      <c r="D64" s="180">
        <v>1758.65</v>
      </c>
      <c r="E64" s="178">
        <v>0.35561171955443227</v>
      </c>
      <c r="F64" s="178">
        <v>3.6693741041567127E-2</v>
      </c>
      <c r="G64" s="178">
        <v>3.9215686274509803E-2</v>
      </c>
      <c r="H64" s="170">
        <v>625.39655059440236</v>
      </c>
      <c r="I64" s="170">
        <v>64.531447682752031</v>
      </c>
      <c r="J64" s="170">
        <v>68.966666666666669</v>
      </c>
      <c r="K64" s="162"/>
      <c r="L64" s="180">
        <v>446.65</v>
      </c>
    </row>
    <row r="65" spans="1:12" ht="15.5" x14ac:dyDescent="0.35">
      <c r="A65" s="64" t="s">
        <v>92</v>
      </c>
      <c r="B65" s="65">
        <v>340</v>
      </c>
      <c r="C65" s="64" t="s">
        <v>93</v>
      </c>
      <c r="D65" s="180">
        <v>2598.4699999999998</v>
      </c>
      <c r="E65" s="178">
        <v>0.34491247264770242</v>
      </c>
      <c r="F65" s="178">
        <v>5.258479212253829E-2</v>
      </c>
      <c r="G65" s="178">
        <v>3.6823104693140797E-2</v>
      </c>
      <c r="H65" s="170">
        <v>896.24471280087528</v>
      </c>
      <c r="I65" s="170">
        <v>136.64000478665207</v>
      </c>
      <c r="J65" s="170">
        <v>95.683732851985553</v>
      </c>
      <c r="K65" s="162"/>
      <c r="L65" s="180">
        <v>588</v>
      </c>
    </row>
    <row r="66" spans="1:12" ht="15.5" x14ac:dyDescent="0.35">
      <c r="A66" s="64" t="s">
        <v>92</v>
      </c>
      <c r="B66" s="65">
        <v>888</v>
      </c>
      <c r="C66" s="64" t="s">
        <v>183</v>
      </c>
      <c r="D66" s="180">
        <v>16953.259999999998</v>
      </c>
      <c r="E66" s="178">
        <v>0.20240267049644839</v>
      </c>
      <c r="F66" s="178">
        <v>0.13523798198412462</v>
      </c>
      <c r="G66" s="178">
        <v>2.9865334491746307E-2</v>
      </c>
      <c r="H66" s="170">
        <v>3431.3850976206181</v>
      </c>
      <c r="I66" s="170">
        <v>2292.7246704521804</v>
      </c>
      <c r="J66" s="170">
        <v>506.31478062554294</v>
      </c>
      <c r="K66" s="162"/>
      <c r="L66" s="180">
        <v>2690.65</v>
      </c>
    </row>
    <row r="67" spans="1:12" ht="15.5" x14ac:dyDescent="0.35">
      <c r="A67" s="64" t="s">
        <v>92</v>
      </c>
      <c r="B67" s="65">
        <v>341</v>
      </c>
      <c r="C67" s="64" t="s">
        <v>94</v>
      </c>
      <c r="D67" s="180">
        <v>7237.97</v>
      </c>
      <c r="E67" s="178">
        <v>0.3206998485904492</v>
      </c>
      <c r="F67" s="178">
        <v>0.1965175944164782</v>
      </c>
      <c r="G67" s="178">
        <v>3.798854447439353E-2</v>
      </c>
      <c r="H67" s="170">
        <v>2321.2158831022139</v>
      </c>
      <c r="I67" s="170">
        <v>1422.3884528586368</v>
      </c>
      <c r="J67" s="170">
        <v>274.95994524932615</v>
      </c>
      <c r="K67" s="162"/>
      <c r="L67" s="180">
        <v>1707.4</v>
      </c>
    </row>
    <row r="68" spans="1:12" ht="15.5" x14ac:dyDescent="0.35">
      <c r="A68" s="64" t="s">
        <v>92</v>
      </c>
      <c r="B68" s="65">
        <v>352</v>
      </c>
      <c r="C68" s="64" t="s">
        <v>99</v>
      </c>
      <c r="D68" s="180">
        <v>8365.8700000000008</v>
      </c>
      <c r="E68" s="178">
        <v>0.37777450854190037</v>
      </c>
      <c r="F68" s="178">
        <v>0.41942678094184865</v>
      </c>
      <c r="G68" s="178">
        <v>3.0652115332794393E-2</v>
      </c>
      <c r="H68" s="170">
        <v>3160.4124277754281</v>
      </c>
      <c r="I68" s="170">
        <v>3508.8699238779836</v>
      </c>
      <c r="J68" s="170">
        <v>256.43161209916468</v>
      </c>
      <c r="K68" s="162"/>
      <c r="L68" s="180">
        <v>2051.58</v>
      </c>
    </row>
    <row r="69" spans="1:12" ht="15.5" x14ac:dyDescent="0.35">
      <c r="A69" s="64" t="s">
        <v>92</v>
      </c>
      <c r="B69" s="65">
        <v>353</v>
      </c>
      <c r="C69" s="64" t="s">
        <v>100</v>
      </c>
      <c r="D69" s="180">
        <v>4039.55</v>
      </c>
      <c r="E69" s="178">
        <v>0.26854627556634919</v>
      </c>
      <c r="F69" s="178">
        <v>0.35145903692179259</v>
      </c>
      <c r="G69" s="178">
        <v>3.3288550529929843E-2</v>
      </c>
      <c r="H69" s="170">
        <v>1084.8061074640459</v>
      </c>
      <c r="I69" s="170">
        <v>1419.7363525974274</v>
      </c>
      <c r="J69" s="170">
        <v>134.47076429317809</v>
      </c>
      <c r="K69" s="162"/>
      <c r="L69" s="180">
        <v>1037.9000000000001</v>
      </c>
    </row>
    <row r="70" spans="1:12" ht="15.5" x14ac:dyDescent="0.35">
      <c r="A70" s="64" t="s">
        <v>92</v>
      </c>
      <c r="B70" s="65">
        <v>354</v>
      </c>
      <c r="C70" s="64" t="s">
        <v>101</v>
      </c>
      <c r="D70" s="180">
        <v>3640.38</v>
      </c>
      <c r="E70" s="178">
        <v>0.26019042604536879</v>
      </c>
      <c r="F70" s="178">
        <v>0.27620309050772629</v>
      </c>
      <c r="G70" s="178">
        <v>3.7179487179487179E-2</v>
      </c>
      <c r="H70" s="170">
        <v>947.19202316703968</v>
      </c>
      <c r="I70" s="170">
        <v>1005.4842066225167</v>
      </c>
      <c r="J70" s="170">
        <v>135.34746153846154</v>
      </c>
      <c r="K70" s="162"/>
      <c r="L70" s="180">
        <v>837.87</v>
      </c>
    </row>
    <row r="71" spans="1:12" ht="15.5" x14ac:dyDescent="0.35">
      <c r="A71" s="64" t="s">
        <v>92</v>
      </c>
      <c r="B71" s="65">
        <v>355</v>
      </c>
      <c r="C71" s="64" t="s">
        <v>102</v>
      </c>
      <c r="D71" s="180">
        <v>4665.92</v>
      </c>
      <c r="E71" s="178">
        <v>0.30855499041107315</v>
      </c>
      <c r="F71" s="178">
        <v>0.19786542149587258</v>
      </c>
      <c r="G71" s="178">
        <v>3.146162528216704E-2</v>
      </c>
      <c r="H71" s="170">
        <v>1439.6929008588345</v>
      </c>
      <c r="I71" s="170">
        <v>923.22422746602183</v>
      </c>
      <c r="J71" s="170">
        <v>146.79742663656884</v>
      </c>
      <c r="K71" s="162"/>
      <c r="L71" s="180">
        <v>1037.75</v>
      </c>
    </row>
    <row r="72" spans="1:12" ht="15.5" x14ac:dyDescent="0.35">
      <c r="A72" s="64" t="s">
        <v>92</v>
      </c>
      <c r="B72" s="65">
        <v>343</v>
      </c>
      <c r="C72" s="64" t="s">
        <v>95</v>
      </c>
      <c r="D72" s="180">
        <v>3645.48</v>
      </c>
      <c r="E72" s="178">
        <v>0.21735167744455536</v>
      </c>
      <c r="F72" s="178">
        <v>6.1757094609412692E-2</v>
      </c>
      <c r="G72" s="178">
        <v>3.0868385345997285E-2</v>
      </c>
      <c r="H72" s="170">
        <v>792.35119309057768</v>
      </c>
      <c r="I72" s="170">
        <v>225.13425325672179</v>
      </c>
      <c r="J72" s="170">
        <v>112.53008141112618</v>
      </c>
      <c r="K72" s="162"/>
      <c r="L72" s="180">
        <v>716.4</v>
      </c>
    </row>
    <row r="73" spans="1:12" ht="15.5" x14ac:dyDescent="0.35">
      <c r="A73" s="64" t="s">
        <v>92</v>
      </c>
      <c r="B73" s="65">
        <v>342</v>
      </c>
      <c r="C73" s="64" t="s">
        <v>268</v>
      </c>
      <c r="D73" s="180">
        <v>2477.9499999999998</v>
      </c>
      <c r="E73" s="178">
        <v>0.23408755848984039</v>
      </c>
      <c r="F73" s="178">
        <v>4.5451619133457799E-2</v>
      </c>
      <c r="G73" s="178">
        <v>4.0786948176583494E-2</v>
      </c>
      <c r="H73" s="170">
        <v>580.05726555989997</v>
      </c>
      <c r="I73" s="170">
        <v>112.62683963175175</v>
      </c>
      <c r="J73" s="170">
        <v>101.06801823416507</v>
      </c>
      <c r="K73" s="162"/>
      <c r="L73" s="180">
        <v>524.03</v>
      </c>
    </row>
    <row r="74" spans="1:12" ht="15.5" x14ac:dyDescent="0.35">
      <c r="A74" s="64" t="s">
        <v>92</v>
      </c>
      <c r="B74" s="65">
        <v>356</v>
      </c>
      <c r="C74" s="64" t="s">
        <v>103</v>
      </c>
      <c r="D74" s="180">
        <v>4512.99</v>
      </c>
      <c r="E74" s="178">
        <v>0.17039969834087482</v>
      </c>
      <c r="F74" s="178">
        <v>0.10696004278401712</v>
      </c>
      <c r="G74" s="178">
        <v>2.9387186629526461E-2</v>
      </c>
      <c r="H74" s="170">
        <v>769.01213461538464</v>
      </c>
      <c r="I74" s="170">
        <v>482.70960348384142</v>
      </c>
      <c r="J74" s="170">
        <v>132.62407938718661</v>
      </c>
      <c r="K74" s="162"/>
      <c r="L74" s="180">
        <v>728.51</v>
      </c>
    </row>
    <row r="75" spans="1:12" ht="15.5" x14ac:dyDescent="0.35">
      <c r="A75" s="64" t="s">
        <v>92</v>
      </c>
      <c r="B75" s="65">
        <v>357</v>
      </c>
      <c r="C75" s="64" t="s">
        <v>104</v>
      </c>
      <c r="D75" s="180">
        <v>3535.03</v>
      </c>
      <c r="E75" s="178">
        <v>0.27781734021719778</v>
      </c>
      <c r="F75" s="178">
        <v>0.14932348228591774</v>
      </c>
      <c r="G75" s="178">
        <v>3.3026898195437519E-2</v>
      </c>
      <c r="H75" s="170">
        <v>982.09263218800072</v>
      </c>
      <c r="I75" s="170">
        <v>527.86298958518785</v>
      </c>
      <c r="J75" s="170">
        <v>116.7510759278175</v>
      </c>
      <c r="K75" s="162"/>
      <c r="L75" s="180">
        <v>826.27</v>
      </c>
    </row>
    <row r="76" spans="1:12" ht="15.5" x14ac:dyDescent="0.35">
      <c r="A76" s="64" t="s">
        <v>92</v>
      </c>
      <c r="B76" s="65">
        <v>358</v>
      </c>
      <c r="C76" s="64" t="s">
        <v>105</v>
      </c>
      <c r="D76" s="180">
        <v>3791.98</v>
      </c>
      <c r="E76" s="178">
        <v>0.14126524523997544</v>
      </c>
      <c r="F76" s="178">
        <v>0.21325787487935421</v>
      </c>
      <c r="G76" s="178">
        <v>1.9566623544631307E-2</v>
      </c>
      <c r="H76" s="170">
        <v>535.67498464508208</v>
      </c>
      <c r="I76" s="170">
        <v>808.66959638501362</v>
      </c>
      <c r="J76" s="170">
        <v>74.196245148771027</v>
      </c>
      <c r="K76" s="162"/>
      <c r="L76" s="180">
        <v>534.69000000000005</v>
      </c>
    </row>
    <row r="77" spans="1:12" ht="15.5" x14ac:dyDescent="0.35">
      <c r="A77" s="64" t="s">
        <v>92</v>
      </c>
      <c r="B77" s="65">
        <v>877</v>
      </c>
      <c r="C77" s="64" t="s">
        <v>172</v>
      </c>
      <c r="D77" s="180">
        <v>2909.05</v>
      </c>
      <c r="E77" s="178">
        <v>0.20614011505994945</v>
      </c>
      <c r="F77" s="178">
        <v>9.5804498269896191E-2</v>
      </c>
      <c r="G77" s="178">
        <v>1.9702368476210437E-2</v>
      </c>
      <c r="H77" s="170">
        <v>599.67190171514596</v>
      </c>
      <c r="I77" s="170">
        <v>278.70007569204154</v>
      </c>
      <c r="J77" s="170">
        <v>57.315175015719973</v>
      </c>
      <c r="K77" s="162"/>
      <c r="L77" s="180">
        <v>448.71</v>
      </c>
    </row>
    <row r="78" spans="1:12" ht="15.5" x14ac:dyDescent="0.35">
      <c r="A78" s="64" t="s">
        <v>92</v>
      </c>
      <c r="B78" s="65">
        <v>359</v>
      </c>
      <c r="C78" s="64" t="s">
        <v>106</v>
      </c>
      <c r="D78" s="180">
        <v>4553.26</v>
      </c>
      <c r="E78" s="178">
        <v>0.24638565022421524</v>
      </c>
      <c r="F78" s="178">
        <v>7.3477349902463698E-2</v>
      </c>
      <c r="G78" s="178">
        <v>3.1159610833552457E-2</v>
      </c>
      <c r="H78" s="170">
        <v>1121.8579257399103</v>
      </c>
      <c r="I78" s="170">
        <v>334.56147821689189</v>
      </c>
      <c r="J78" s="170">
        <v>141.87780962398108</v>
      </c>
      <c r="K78" s="162"/>
      <c r="L78" s="180">
        <v>1006.79</v>
      </c>
    </row>
    <row r="79" spans="1:12" ht="15.5" x14ac:dyDescent="0.35">
      <c r="A79" s="64" t="s">
        <v>92</v>
      </c>
      <c r="B79" s="65">
        <v>344</v>
      </c>
      <c r="C79" s="64" t="s">
        <v>96</v>
      </c>
      <c r="D79" s="180">
        <v>4438.34</v>
      </c>
      <c r="E79" s="178">
        <v>0.26815662826308884</v>
      </c>
      <c r="F79" s="178">
        <v>4.2622950819672129E-2</v>
      </c>
      <c r="G79" s="178">
        <v>3.492322326403044E-2</v>
      </c>
      <c r="H79" s="170">
        <v>1190.1702894851978</v>
      </c>
      <c r="I79" s="170">
        <v>189.1751475409836</v>
      </c>
      <c r="J79" s="170">
        <v>155.00113874167687</v>
      </c>
      <c r="K79" s="162"/>
      <c r="L79" s="180">
        <v>909.51</v>
      </c>
    </row>
    <row r="80" spans="1:12" ht="15.5" x14ac:dyDescent="0.35">
      <c r="A80" s="64" t="s">
        <v>52</v>
      </c>
      <c r="B80" s="65">
        <v>301</v>
      </c>
      <c r="C80" s="64" t="s">
        <v>64</v>
      </c>
      <c r="D80" s="180">
        <v>4225.2299999999996</v>
      </c>
      <c r="E80" s="178">
        <v>0.22576903076123045</v>
      </c>
      <c r="F80" s="178">
        <v>0.52778111124444982</v>
      </c>
      <c r="G80" s="178">
        <v>2.7242777496198682E-2</v>
      </c>
      <c r="H80" s="170">
        <v>953.92608184327366</v>
      </c>
      <c r="I80" s="170">
        <v>2229.9965846633863</v>
      </c>
      <c r="J80" s="170">
        <v>115.10700076026355</v>
      </c>
      <c r="K80" s="162"/>
      <c r="L80" s="180">
        <v>1113.6500000000001</v>
      </c>
    </row>
    <row r="81" spans="1:12" ht="15.5" x14ac:dyDescent="0.35">
      <c r="A81" s="64" t="s">
        <v>52</v>
      </c>
      <c r="B81" s="65">
        <v>302</v>
      </c>
      <c r="C81" s="64" t="s">
        <v>65</v>
      </c>
      <c r="D81" s="180">
        <v>5436.31</v>
      </c>
      <c r="E81" s="178">
        <v>0.17180701305349372</v>
      </c>
      <c r="F81" s="178">
        <v>0.52796340751313831</v>
      </c>
      <c r="G81" s="178">
        <v>2.1937505760899621E-2</v>
      </c>
      <c r="H81" s="170">
        <v>933.9961831328385</v>
      </c>
      <c r="I81" s="170">
        <v>2870.1727518977491</v>
      </c>
      <c r="J81" s="170">
        <v>119.25908194303622</v>
      </c>
      <c r="K81" s="162"/>
      <c r="L81" s="180">
        <v>624.75</v>
      </c>
    </row>
    <row r="82" spans="1:12" ht="15.5" x14ac:dyDescent="0.35">
      <c r="A82" s="64" t="s">
        <v>52</v>
      </c>
      <c r="B82" s="65">
        <v>303</v>
      </c>
      <c r="C82" s="64" t="s">
        <v>66</v>
      </c>
      <c r="D82" s="180">
        <v>3647.67</v>
      </c>
      <c r="E82" s="178">
        <v>0.17436232831916285</v>
      </c>
      <c r="F82" s="178">
        <v>0.22402441683017221</v>
      </c>
      <c r="G82" s="178">
        <v>2.6307692307692306E-2</v>
      </c>
      <c r="H82" s="170">
        <v>636.01623413996072</v>
      </c>
      <c r="I82" s="170">
        <v>817.16714453891427</v>
      </c>
      <c r="J82" s="170">
        <v>95.96177999999999</v>
      </c>
      <c r="K82" s="162"/>
      <c r="L82" s="180">
        <v>376.41</v>
      </c>
    </row>
    <row r="83" spans="1:12" ht="15.5" x14ac:dyDescent="0.35">
      <c r="A83" s="64" t="s">
        <v>52</v>
      </c>
      <c r="B83" s="65">
        <v>304</v>
      </c>
      <c r="C83" s="64" t="s">
        <v>67</v>
      </c>
      <c r="D83" s="180">
        <v>4506.76</v>
      </c>
      <c r="E83" s="178">
        <v>0.16434363439333358</v>
      </c>
      <c r="F83" s="178">
        <v>0.68312850857229557</v>
      </c>
      <c r="G83" s="178">
        <v>2.1278793513066833E-2</v>
      </c>
      <c r="H83" s="170">
        <v>740.65731773850007</v>
      </c>
      <c r="I83" s="170">
        <v>3078.696237293279</v>
      </c>
      <c r="J83" s="170">
        <v>95.898415452949081</v>
      </c>
      <c r="K83" s="162"/>
      <c r="L83" s="180">
        <v>795.6</v>
      </c>
    </row>
    <row r="84" spans="1:12" ht="15.5" x14ac:dyDescent="0.35">
      <c r="A84" s="64" t="s">
        <v>52</v>
      </c>
      <c r="B84" s="65">
        <v>305</v>
      </c>
      <c r="C84" s="64" t="s">
        <v>68</v>
      </c>
      <c r="D84" s="180">
        <v>5086.0200000000004</v>
      </c>
      <c r="E84" s="178">
        <v>0.13586199507125254</v>
      </c>
      <c r="F84" s="178">
        <v>0.16175577699203542</v>
      </c>
      <c r="G84" s="178">
        <v>2.0257826887661142E-2</v>
      </c>
      <c r="H84" s="170">
        <v>690.99682417229189</v>
      </c>
      <c r="I84" s="170">
        <v>822.69311689703204</v>
      </c>
      <c r="J84" s="170">
        <v>103.03171270718234</v>
      </c>
      <c r="K84" s="162"/>
      <c r="L84" s="180">
        <v>422.6</v>
      </c>
    </row>
    <row r="85" spans="1:12" ht="15.5" x14ac:dyDescent="0.35">
      <c r="A85" s="64" t="s">
        <v>52</v>
      </c>
      <c r="B85" s="65">
        <v>306</v>
      </c>
      <c r="C85" s="64" t="s">
        <v>69</v>
      </c>
      <c r="D85" s="180">
        <v>5870.87</v>
      </c>
      <c r="E85" s="178">
        <v>0.27042381892754064</v>
      </c>
      <c r="F85" s="178">
        <v>0.37222906403940886</v>
      </c>
      <c r="G85" s="178">
        <v>2.8019757521329142E-2</v>
      </c>
      <c r="H85" s="170">
        <v>1587.6230858271306</v>
      </c>
      <c r="I85" s="170">
        <v>2185.3084451970444</v>
      </c>
      <c r="J85" s="170">
        <v>164.50035383924561</v>
      </c>
      <c r="K85" s="162"/>
      <c r="L85" s="180">
        <v>754.1</v>
      </c>
    </row>
    <row r="86" spans="1:12" ht="15.5" x14ac:dyDescent="0.35">
      <c r="A86" s="64" t="s">
        <v>52</v>
      </c>
      <c r="B86" s="65">
        <v>307</v>
      </c>
      <c r="C86" s="64" t="s">
        <v>70</v>
      </c>
      <c r="D86" s="180">
        <v>5602.8</v>
      </c>
      <c r="E86" s="178">
        <v>0.21225554926743381</v>
      </c>
      <c r="F86" s="178">
        <v>0.62993583809493403</v>
      </c>
      <c r="G86" s="178">
        <v>2.2812892423608205E-2</v>
      </c>
      <c r="H86" s="170">
        <v>1189.2253914355781</v>
      </c>
      <c r="I86" s="170">
        <v>3529.4045136782966</v>
      </c>
      <c r="J86" s="170">
        <v>127.81607367099205</v>
      </c>
      <c r="K86" s="162"/>
      <c r="L86" s="180">
        <v>724.7</v>
      </c>
    </row>
    <row r="87" spans="1:12" ht="15.5" x14ac:dyDescent="0.35">
      <c r="A87" s="64" t="s">
        <v>52</v>
      </c>
      <c r="B87" s="65">
        <v>308</v>
      </c>
      <c r="C87" s="64" t="s">
        <v>71</v>
      </c>
      <c r="D87" s="180">
        <v>4969.58</v>
      </c>
      <c r="E87" s="178">
        <v>0.23473983454179576</v>
      </c>
      <c r="F87" s="178">
        <v>0.50873606541667993</v>
      </c>
      <c r="G87" s="178">
        <v>2.7068912077693977E-2</v>
      </c>
      <c r="H87" s="170">
        <v>1166.5583869422173</v>
      </c>
      <c r="I87" s="170">
        <v>2528.2045759734242</v>
      </c>
      <c r="J87" s="170">
        <v>134.52112408306644</v>
      </c>
      <c r="K87" s="162"/>
      <c r="L87" s="180">
        <v>998.88</v>
      </c>
    </row>
    <row r="88" spans="1:12" ht="15.5" x14ac:dyDescent="0.35">
      <c r="A88" s="64" t="s">
        <v>52</v>
      </c>
      <c r="B88" s="65">
        <v>203</v>
      </c>
      <c r="C88" s="64" t="s">
        <v>53</v>
      </c>
      <c r="D88" s="180">
        <v>4717.1000000000004</v>
      </c>
      <c r="E88" s="178">
        <v>0.24863460017326453</v>
      </c>
      <c r="F88" s="178">
        <v>0.37102829056852044</v>
      </c>
      <c r="G88" s="178">
        <v>2.2445639466916061E-2</v>
      </c>
      <c r="H88" s="170">
        <v>1172.8342724773063</v>
      </c>
      <c r="I88" s="170">
        <v>1750.177549440768</v>
      </c>
      <c r="J88" s="170">
        <v>105.87832592938976</v>
      </c>
      <c r="K88" s="162"/>
      <c r="L88" s="180">
        <v>683.45</v>
      </c>
    </row>
    <row r="89" spans="1:12" ht="15.5" x14ac:dyDescent="0.35">
      <c r="A89" s="64" t="s">
        <v>52</v>
      </c>
      <c r="B89" s="65">
        <v>310</v>
      </c>
      <c r="C89" s="64" t="s">
        <v>73</v>
      </c>
      <c r="D89" s="180">
        <v>3903.91</v>
      </c>
      <c r="E89" s="178">
        <v>0.13081686549494581</v>
      </c>
      <c r="F89" s="178">
        <v>0.64390756302521013</v>
      </c>
      <c r="G89" s="178">
        <v>1.8393030009680542E-2</v>
      </c>
      <c r="H89" s="170">
        <v>510.69726937437389</v>
      </c>
      <c r="I89" s="170">
        <v>2513.7571743697481</v>
      </c>
      <c r="J89" s="170">
        <v>71.804733785091969</v>
      </c>
      <c r="K89" s="162"/>
      <c r="L89" s="180">
        <v>445.99</v>
      </c>
    </row>
    <row r="90" spans="1:12" ht="15.5" x14ac:dyDescent="0.35">
      <c r="A90" s="64" t="s">
        <v>52</v>
      </c>
      <c r="B90" s="65">
        <v>311</v>
      </c>
      <c r="C90" s="64" t="s">
        <v>74</v>
      </c>
      <c r="D90" s="180">
        <v>4043.8</v>
      </c>
      <c r="E90" s="178">
        <v>0.17154635705872456</v>
      </c>
      <c r="F90" s="178">
        <v>0.24554097257277469</v>
      </c>
      <c r="G90" s="178">
        <v>2.6524093875850575E-2</v>
      </c>
      <c r="H90" s="170">
        <v>693.69915867407042</v>
      </c>
      <c r="I90" s="170">
        <v>992.9185848897863</v>
      </c>
      <c r="J90" s="170">
        <v>107.25813081516456</v>
      </c>
      <c r="K90" s="162"/>
      <c r="L90" s="180">
        <v>483.87</v>
      </c>
    </row>
    <row r="91" spans="1:12" ht="15.5" x14ac:dyDescent="0.35">
      <c r="A91" s="64" t="s">
        <v>52</v>
      </c>
      <c r="B91" s="65">
        <v>312</v>
      </c>
      <c r="C91" s="64" t="s">
        <v>75</v>
      </c>
      <c r="D91" s="180">
        <v>4652.95</v>
      </c>
      <c r="E91" s="178">
        <v>0.17306333882740757</v>
      </c>
      <c r="F91" s="178">
        <v>0.49646828213187333</v>
      </c>
      <c r="G91" s="178">
        <v>2.7685123415610406E-2</v>
      </c>
      <c r="H91" s="170">
        <v>805.25506239698598</v>
      </c>
      <c r="I91" s="170">
        <v>2310.0420933454998</v>
      </c>
      <c r="J91" s="170">
        <v>128.81749499666444</v>
      </c>
      <c r="K91" s="162"/>
      <c r="L91" s="180">
        <v>396.6</v>
      </c>
    </row>
    <row r="92" spans="1:12" ht="15.5" x14ac:dyDescent="0.35">
      <c r="A92" s="64" t="s">
        <v>52</v>
      </c>
      <c r="B92" s="65">
        <v>313</v>
      </c>
      <c r="C92" s="64" t="s">
        <v>76</v>
      </c>
      <c r="D92" s="180">
        <v>4162.26</v>
      </c>
      <c r="E92" s="178">
        <v>0.19186505463459222</v>
      </c>
      <c r="F92" s="178">
        <v>0.64302629938925593</v>
      </c>
      <c r="G92" s="178">
        <v>2.9871266091738534E-2</v>
      </c>
      <c r="H92" s="170">
        <v>798.59224230337782</v>
      </c>
      <c r="I92" s="170">
        <v>2676.4426448959243</v>
      </c>
      <c r="J92" s="170">
        <v>124.33197600299964</v>
      </c>
      <c r="K92" s="162"/>
      <c r="L92" s="180">
        <v>639.29999999999995</v>
      </c>
    </row>
    <row r="93" spans="1:12" ht="15.5" x14ac:dyDescent="0.35">
      <c r="A93" s="64" t="s">
        <v>52</v>
      </c>
      <c r="B93" s="65">
        <v>314</v>
      </c>
      <c r="C93" s="64" t="s">
        <v>77</v>
      </c>
      <c r="D93" s="180">
        <v>2554.7800000000002</v>
      </c>
      <c r="E93" s="178">
        <v>0.12528759673708428</v>
      </c>
      <c r="F93" s="178">
        <v>0.34234044050383505</v>
      </c>
      <c r="G93" s="178">
        <v>2.2602589422865922E-2</v>
      </c>
      <c r="H93" s="170">
        <v>320.08224639196823</v>
      </c>
      <c r="I93" s="170">
        <v>874.6045105903878</v>
      </c>
      <c r="J93" s="170">
        <v>57.744643405749407</v>
      </c>
      <c r="K93" s="162"/>
      <c r="L93" s="180">
        <v>268.8</v>
      </c>
    </row>
    <row r="94" spans="1:12" ht="15.5" x14ac:dyDescent="0.35">
      <c r="A94" s="64" t="s">
        <v>52</v>
      </c>
      <c r="B94" s="65">
        <v>315</v>
      </c>
      <c r="C94" s="64" t="s">
        <v>78</v>
      </c>
      <c r="D94" s="180">
        <v>3222.66</v>
      </c>
      <c r="E94" s="178">
        <v>0.21364734978359845</v>
      </c>
      <c r="F94" s="178">
        <v>0.44646169411500197</v>
      </c>
      <c r="G94" s="178">
        <v>1.9925068119891007E-2</v>
      </c>
      <c r="H94" s="170">
        <v>688.5127682536114</v>
      </c>
      <c r="I94" s="170">
        <v>1438.7942431566521</v>
      </c>
      <c r="J94" s="170">
        <v>64.211720027247949</v>
      </c>
      <c r="K94" s="162"/>
      <c r="L94" s="180">
        <v>349.43</v>
      </c>
    </row>
    <row r="95" spans="1:12" ht="15.5" x14ac:dyDescent="0.35">
      <c r="A95" s="64" t="s">
        <v>52</v>
      </c>
      <c r="B95" s="65">
        <v>317</v>
      </c>
      <c r="C95" s="64" t="s">
        <v>80</v>
      </c>
      <c r="D95" s="180">
        <v>5257.64</v>
      </c>
      <c r="E95" s="178">
        <v>0.12445229441934717</v>
      </c>
      <c r="F95" s="178">
        <v>0.6468530280900785</v>
      </c>
      <c r="G95" s="178">
        <v>1.8173758865248225E-2</v>
      </c>
      <c r="H95" s="170">
        <v>654.32536123093655</v>
      </c>
      <c r="I95" s="170">
        <v>3400.9203546075205</v>
      </c>
      <c r="J95" s="170">
        <v>95.551081560283691</v>
      </c>
      <c r="K95" s="162"/>
      <c r="L95" s="180">
        <v>597</v>
      </c>
    </row>
    <row r="96" spans="1:12" ht="15.5" x14ac:dyDescent="0.35">
      <c r="A96" s="64" t="s">
        <v>52</v>
      </c>
      <c r="B96" s="65">
        <v>318</v>
      </c>
      <c r="C96" s="64" t="s">
        <v>81</v>
      </c>
      <c r="D96" s="180">
        <v>3299.7</v>
      </c>
      <c r="E96" s="178">
        <v>0.10595190265740688</v>
      </c>
      <c r="F96" s="178">
        <v>0.26432532347504623</v>
      </c>
      <c r="G96" s="178">
        <v>1.613220539051741E-2</v>
      </c>
      <c r="H96" s="170">
        <v>349.60949319864545</v>
      </c>
      <c r="I96" s="170">
        <v>872.19426987061001</v>
      </c>
      <c r="J96" s="170">
        <v>53.231438127090293</v>
      </c>
      <c r="K96" s="162"/>
      <c r="L96" s="180">
        <v>215.83</v>
      </c>
    </row>
    <row r="97" spans="1:12" ht="15.5" x14ac:dyDescent="0.35">
      <c r="A97" s="64" t="s">
        <v>52</v>
      </c>
      <c r="B97" s="65">
        <v>319</v>
      </c>
      <c r="C97" s="64" t="s">
        <v>82</v>
      </c>
      <c r="D97" s="180">
        <v>3022.72</v>
      </c>
      <c r="E97" s="178">
        <v>0.16043727225403437</v>
      </c>
      <c r="F97" s="178">
        <v>0.33443778268644159</v>
      </c>
      <c r="G97" s="178">
        <v>2.4312333629103816E-2</v>
      </c>
      <c r="H97" s="170">
        <v>484.95695158771474</v>
      </c>
      <c r="I97" s="170">
        <v>1010.9117744819606</v>
      </c>
      <c r="J97" s="170">
        <v>73.489377107364689</v>
      </c>
      <c r="K97" s="162"/>
      <c r="L97" s="180">
        <v>325.14999999999998</v>
      </c>
    </row>
    <row r="98" spans="1:12" ht="15.5" x14ac:dyDescent="0.35">
      <c r="A98" s="64" t="s">
        <v>52</v>
      </c>
      <c r="B98" s="65">
        <v>320</v>
      </c>
      <c r="C98" s="64" t="s">
        <v>83</v>
      </c>
      <c r="D98" s="180">
        <v>4311.0600000000004</v>
      </c>
      <c r="E98" s="178">
        <v>0.19845941141615642</v>
      </c>
      <c r="F98" s="178">
        <v>0.45185746777862018</v>
      </c>
      <c r="G98" s="178">
        <v>2.0487460261391734E-2</v>
      </c>
      <c r="H98" s="170">
        <v>855.57043017973535</v>
      </c>
      <c r="I98" s="170">
        <v>1947.9846550416985</v>
      </c>
      <c r="J98" s="170">
        <v>88.322670434475455</v>
      </c>
      <c r="K98" s="162"/>
      <c r="L98" s="180">
        <v>563.33000000000004</v>
      </c>
    </row>
    <row r="99" spans="1:12" ht="15.5" x14ac:dyDescent="0.35">
      <c r="A99" s="64" t="s">
        <v>141</v>
      </c>
      <c r="B99" s="65">
        <v>867</v>
      </c>
      <c r="C99" s="64" t="s">
        <v>163</v>
      </c>
      <c r="D99" s="180">
        <v>1644.34</v>
      </c>
      <c r="E99" s="178">
        <v>0.10594688221709007</v>
      </c>
      <c r="F99" s="178">
        <v>0.13799076212471131</v>
      </c>
      <c r="G99" s="178">
        <v>2.8140703517587941E-2</v>
      </c>
      <c r="H99" s="170">
        <v>174.21269630484989</v>
      </c>
      <c r="I99" s="170">
        <v>226.9037297921478</v>
      </c>
      <c r="J99" s="170">
        <v>46.27288442211055</v>
      </c>
      <c r="K99" s="162"/>
      <c r="L99" s="180">
        <v>147</v>
      </c>
    </row>
    <row r="100" spans="1:12" ht="15.5" x14ac:dyDescent="0.35">
      <c r="A100" s="64" t="s">
        <v>141</v>
      </c>
      <c r="B100" s="65">
        <v>846</v>
      </c>
      <c r="C100" s="64" t="s">
        <v>152</v>
      </c>
      <c r="D100" s="180">
        <v>3352.76</v>
      </c>
      <c r="E100" s="178">
        <v>0.21867783685086731</v>
      </c>
      <c r="F100" s="178">
        <v>0.15251845419018673</v>
      </c>
      <c r="G100" s="178">
        <v>2.8752260397830017E-2</v>
      </c>
      <c r="H100" s="170">
        <v>733.17430428011392</v>
      </c>
      <c r="I100" s="170">
        <v>511.35777247069046</v>
      </c>
      <c r="J100" s="170">
        <v>96.399428571428572</v>
      </c>
      <c r="K100" s="162"/>
      <c r="L100" s="180">
        <v>527.01</v>
      </c>
    </row>
    <row r="101" spans="1:12" ht="15.5" x14ac:dyDescent="0.35">
      <c r="A101" s="64" t="s">
        <v>141</v>
      </c>
      <c r="B101" s="65">
        <v>825</v>
      </c>
      <c r="C101" s="64" t="s">
        <v>142</v>
      </c>
      <c r="D101" s="180">
        <v>7699.94</v>
      </c>
      <c r="E101" s="178">
        <v>0.1266514506430233</v>
      </c>
      <c r="F101" s="178">
        <v>0.18080268444522937</v>
      </c>
      <c r="G101" s="178">
        <v>2.0118343195266272E-2</v>
      </c>
      <c r="H101" s="170">
        <v>975.20857086424076</v>
      </c>
      <c r="I101" s="170">
        <v>1392.1698220671994</v>
      </c>
      <c r="J101" s="170">
        <v>154.91003550295858</v>
      </c>
      <c r="K101" s="162"/>
      <c r="L101" s="180">
        <v>718.46</v>
      </c>
    </row>
    <row r="102" spans="1:12" ht="15.5" x14ac:dyDescent="0.35">
      <c r="A102" s="64" t="s">
        <v>141</v>
      </c>
      <c r="B102" s="65">
        <v>845</v>
      </c>
      <c r="C102" s="64" t="s">
        <v>151</v>
      </c>
      <c r="D102" s="180">
        <v>5922.03</v>
      </c>
      <c r="E102" s="178">
        <v>0.21750174965654889</v>
      </c>
      <c r="F102" s="178">
        <v>6.7575624044169114E-2</v>
      </c>
      <c r="G102" s="178">
        <v>2.7598566308243727E-2</v>
      </c>
      <c r="H102" s="170">
        <v>1288.0518865185722</v>
      </c>
      <c r="I102" s="170">
        <v>400.18487285829082</v>
      </c>
      <c r="J102" s="170">
        <v>163.43953763440859</v>
      </c>
      <c r="K102" s="162"/>
      <c r="L102" s="180">
        <v>1015.98</v>
      </c>
    </row>
    <row r="103" spans="1:12" ht="15.5" x14ac:dyDescent="0.35">
      <c r="A103" s="64" t="s">
        <v>141</v>
      </c>
      <c r="B103" s="65">
        <v>850</v>
      </c>
      <c r="C103" s="64" t="s">
        <v>153</v>
      </c>
      <c r="D103" s="180">
        <v>18565.18</v>
      </c>
      <c r="E103" s="178">
        <v>0.15945003655176293</v>
      </c>
      <c r="F103" s="178">
        <v>7.9855986613899366E-2</v>
      </c>
      <c r="G103" s="178">
        <v>2.5400939575571036E-2</v>
      </c>
      <c r="H103" s="170">
        <v>2960.2186295900583</v>
      </c>
      <c r="I103" s="170">
        <v>1482.5407655646322</v>
      </c>
      <c r="J103" s="170">
        <v>471.5730153895999</v>
      </c>
      <c r="K103" s="162"/>
      <c r="L103" s="180">
        <v>1790.39</v>
      </c>
    </row>
    <row r="104" spans="1:12" ht="15.5" x14ac:dyDescent="0.35">
      <c r="A104" s="64" t="s">
        <v>141</v>
      </c>
      <c r="B104" s="65">
        <v>921</v>
      </c>
      <c r="C104" s="64" t="s">
        <v>196</v>
      </c>
      <c r="D104" s="180">
        <v>1483.74</v>
      </c>
      <c r="E104" s="178">
        <v>0.2218974820143885</v>
      </c>
      <c r="F104" s="178">
        <v>3.3947841726618702E-2</v>
      </c>
      <c r="G104" s="178">
        <v>4.0202966432474632E-2</v>
      </c>
      <c r="H104" s="170">
        <v>329.23816996402877</v>
      </c>
      <c r="I104" s="170">
        <v>50.369770683453233</v>
      </c>
      <c r="J104" s="170">
        <v>59.650749414519915</v>
      </c>
      <c r="K104" s="162"/>
      <c r="L104" s="180">
        <v>264.7</v>
      </c>
    </row>
    <row r="105" spans="1:12" ht="15.5" x14ac:dyDescent="0.35">
      <c r="A105" s="64" t="s">
        <v>141</v>
      </c>
      <c r="B105" s="65">
        <v>886</v>
      </c>
      <c r="C105" s="64" t="s">
        <v>181</v>
      </c>
      <c r="D105" s="180">
        <v>21685.34</v>
      </c>
      <c r="E105" s="178">
        <v>0.21498049171774125</v>
      </c>
      <c r="F105" s="178">
        <v>0.12779224018331747</v>
      </c>
      <c r="G105" s="178">
        <v>3.192898781134075E-2</v>
      </c>
      <c r="H105" s="170">
        <v>4661.9250562664029</v>
      </c>
      <c r="I105" s="170">
        <v>2771.2181777369019</v>
      </c>
      <c r="J105" s="170">
        <v>692.39095654478001</v>
      </c>
      <c r="K105" s="162"/>
      <c r="L105" s="180">
        <v>2652.23</v>
      </c>
    </row>
    <row r="106" spans="1:12" ht="15.5" x14ac:dyDescent="0.35">
      <c r="A106" s="64" t="s">
        <v>141</v>
      </c>
      <c r="B106" s="65">
        <v>887</v>
      </c>
      <c r="C106" s="64" t="s">
        <v>182</v>
      </c>
      <c r="D106" s="180">
        <v>4266.3999999999996</v>
      </c>
      <c r="E106" s="178">
        <v>0.23026492351339953</v>
      </c>
      <c r="F106" s="178">
        <v>0.14269830924356861</v>
      </c>
      <c r="G106" s="178">
        <v>2.9519811073209133E-2</v>
      </c>
      <c r="H106" s="170">
        <v>982.40226967756769</v>
      </c>
      <c r="I106" s="170">
        <v>608.80806655676099</v>
      </c>
      <c r="J106" s="170">
        <v>125.94332196273943</v>
      </c>
      <c r="K106" s="162"/>
      <c r="L106" s="180">
        <v>597.04999999999995</v>
      </c>
    </row>
    <row r="107" spans="1:12" ht="15.5" x14ac:dyDescent="0.35">
      <c r="A107" s="64" t="s">
        <v>141</v>
      </c>
      <c r="B107" s="65">
        <v>826</v>
      </c>
      <c r="C107" s="64" t="s">
        <v>143</v>
      </c>
      <c r="D107" s="180">
        <v>4081.39</v>
      </c>
      <c r="E107" s="178">
        <v>0.1926615674537191</v>
      </c>
      <c r="F107" s="178">
        <v>0.29101707498144025</v>
      </c>
      <c r="G107" s="178">
        <v>2.1369721936148299E-2</v>
      </c>
      <c r="H107" s="170">
        <v>786.32699478993459</v>
      </c>
      <c r="I107" s="170">
        <v>1187.7541796585003</v>
      </c>
      <c r="J107" s="170">
        <v>87.218169412976309</v>
      </c>
      <c r="K107" s="162"/>
      <c r="L107" s="180">
        <v>589.12</v>
      </c>
    </row>
    <row r="108" spans="1:12" ht="15.5" x14ac:dyDescent="0.35">
      <c r="A108" s="64" t="s">
        <v>141</v>
      </c>
      <c r="B108" s="65">
        <v>931</v>
      </c>
      <c r="C108" s="64" t="s">
        <v>200</v>
      </c>
      <c r="D108" s="180">
        <v>9464.65</v>
      </c>
      <c r="E108" s="178">
        <v>0.13520574787720444</v>
      </c>
      <c r="F108" s="178">
        <v>0.15173587599055655</v>
      </c>
      <c r="G108" s="178">
        <v>2.3141399416909621E-2</v>
      </c>
      <c r="H108" s="170">
        <v>1279.6750816459828</v>
      </c>
      <c r="I108" s="170">
        <v>1436.1269586940209</v>
      </c>
      <c r="J108" s="170">
        <v>219.02524599125363</v>
      </c>
      <c r="K108" s="162"/>
      <c r="L108" s="180">
        <v>881.97</v>
      </c>
    </row>
    <row r="109" spans="1:12" ht="15.5" x14ac:dyDescent="0.35">
      <c r="A109" s="64" t="s">
        <v>141</v>
      </c>
      <c r="B109" s="65">
        <v>851</v>
      </c>
      <c r="C109" s="64" t="s">
        <v>154</v>
      </c>
      <c r="D109" s="180">
        <v>2804.29</v>
      </c>
      <c r="E109" s="178">
        <v>0.31264482996179621</v>
      </c>
      <c r="F109" s="178">
        <v>0.20135279012964238</v>
      </c>
      <c r="G109" s="178">
        <v>3.4650455927051675E-2</v>
      </c>
      <c r="H109" s="170">
        <v>876.74677021356547</v>
      </c>
      <c r="I109" s="170">
        <v>564.65161583265478</v>
      </c>
      <c r="J109" s="170">
        <v>97.169927051671735</v>
      </c>
      <c r="K109" s="162"/>
      <c r="L109" s="180">
        <v>517.34</v>
      </c>
    </row>
    <row r="110" spans="1:12" ht="15.5" x14ac:dyDescent="0.35">
      <c r="A110" s="64" t="s">
        <v>141</v>
      </c>
      <c r="B110" s="65">
        <v>870</v>
      </c>
      <c r="C110" s="64" t="s">
        <v>166</v>
      </c>
      <c r="D110" s="180">
        <v>2414.61</v>
      </c>
      <c r="E110" s="178">
        <v>0.20580456570155903</v>
      </c>
      <c r="F110" s="178">
        <v>0.36739380022962115</v>
      </c>
      <c r="G110" s="178">
        <v>2.1381227282446014E-2</v>
      </c>
      <c r="H110" s="170">
        <v>496.93776238864149</v>
      </c>
      <c r="I110" s="170">
        <v>887.11274397244551</v>
      </c>
      <c r="J110" s="170">
        <v>51.627325208466971</v>
      </c>
      <c r="K110" s="162"/>
      <c r="L110" s="180">
        <v>300.08</v>
      </c>
    </row>
    <row r="111" spans="1:12" ht="15.5" x14ac:dyDescent="0.35">
      <c r="A111" s="64" t="s">
        <v>141</v>
      </c>
      <c r="B111" s="65">
        <v>871</v>
      </c>
      <c r="C111" s="64" t="s">
        <v>167</v>
      </c>
      <c r="D111" s="180">
        <v>2827.43</v>
      </c>
      <c r="E111" s="178">
        <v>0.17280721282279607</v>
      </c>
      <c r="F111" s="178">
        <v>0.55206602097541402</v>
      </c>
      <c r="G111" s="178">
        <v>2.6671746999428463E-2</v>
      </c>
      <c r="H111" s="170">
        <v>488.60029775155829</v>
      </c>
      <c r="I111" s="170">
        <v>1560.9280296865147</v>
      </c>
      <c r="J111" s="170">
        <v>75.412497618594017</v>
      </c>
      <c r="K111" s="162"/>
      <c r="L111" s="180">
        <v>308.29000000000002</v>
      </c>
    </row>
    <row r="112" spans="1:12" ht="15.5" x14ac:dyDescent="0.35">
      <c r="A112" s="64" t="s">
        <v>141</v>
      </c>
      <c r="B112" s="65">
        <v>852</v>
      </c>
      <c r="C112" s="64" t="s">
        <v>155</v>
      </c>
      <c r="D112" s="180">
        <v>3208.86</v>
      </c>
      <c r="E112" s="178">
        <v>0.30693558752286321</v>
      </c>
      <c r="F112" s="178">
        <v>0.30021362213721497</v>
      </c>
      <c r="G112" s="178">
        <v>3.8032786885245903E-2</v>
      </c>
      <c r="H112" s="170">
        <v>984.91332937861489</v>
      </c>
      <c r="I112" s="170">
        <v>963.34348353122368</v>
      </c>
      <c r="J112" s="170">
        <v>122.04188852459018</v>
      </c>
      <c r="K112" s="162"/>
      <c r="L112" s="180">
        <v>601.80999999999995</v>
      </c>
    </row>
    <row r="113" spans="1:12" ht="15.5" x14ac:dyDescent="0.35">
      <c r="A113" s="64" t="s">
        <v>141</v>
      </c>
      <c r="B113" s="65">
        <v>936</v>
      </c>
      <c r="C113" s="64" t="s">
        <v>203</v>
      </c>
      <c r="D113" s="180">
        <v>16955.87</v>
      </c>
      <c r="E113" s="178">
        <v>0.12522810708688464</v>
      </c>
      <c r="F113" s="178">
        <v>0.14315448908061473</v>
      </c>
      <c r="G113" s="178">
        <v>2.0775385460664125E-2</v>
      </c>
      <c r="H113" s="170">
        <v>2123.3515041112946</v>
      </c>
      <c r="I113" s="170">
        <v>2427.3089067673227</v>
      </c>
      <c r="J113" s="170">
        <v>352.264735070911</v>
      </c>
      <c r="K113" s="162"/>
      <c r="L113" s="180">
        <v>1184.03</v>
      </c>
    </row>
    <row r="114" spans="1:12" ht="15.5" x14ac:dyDescent="0.35">
      <c r="A114" s="64" t="s">
        <v>141</v>
      </c>
      <c r="B114" s="65">
        <v>869</v>
      </c>
      <c r="C114" s="64" t="s">
        <v>165</v>
      </c>
      <c r="D114" s="180">
        <v>2263.3200000000002</v>
      </c>
      <c r="E114" s="178">
        <v>0.12455772979998556</v>
      </c>
      <c r="F114" s="178">
        <v>0.10451045104510451</v>
      </c>
      <c r="G114" s="178">
        <v>2.4858146446906242E-2</v>
      </c>
      <c r="H114" s="170">
        <v>281.91400101090335</v>
      </c>
      <c r="I114" s="170">
        <v>236.54059405940595</v>
      </c>
      <c r="J114" s="170">
        <v>56.261940016211838</v>
      </c>
      <c r="K114" s="162"/>
      <c r="L114" s="180">
        <v>164.43</v>
      </c>
    </row>
    <row r="115" spans="1:12" ht="15.5" x14ac:dyDescent="0.35">
      <c r="A115" s="64" t="s">
        <v>141</v>
      </c>
      <c r="B115" s="65">
        <v>938</v>
      </c>
      <c r="C115" s="64" t="s">
        <v>205</v>
      </c>
      <c r="D115" s="180">
        <v>11429.48</v>
      </c>
      <c r="E115" s="178">
        <v>0.12859523845930365</v>
      </c>
      <c r="F115" s="178">
        <v>0.1213833669525584</v>
      </c>
      <c r="G115" s="178">
        <v>2.615051992175435E-2</v>
      </c>
      <c r="H115" s="170">
        <v>1469.7767060658418</v>
      </c>
      <c r="I115" s="170">
        <v>1387.3487649169272</v>
      </c>
      <c r="J115" s="170">
        <v>298.88684443529291</v>
      </c>
      <c r="K115" s="162"/>
      <c r="L115" s="180">
        <v>1419.97</v>
      </c>
    </row>
    <row r="116" spans="1:12" ht="15.5" x14ac:dyDescent="0.35">
      <c r="A116" s="64" t="s">
        <v>141</v>
      </c>
      <c r="B116" s="65">
        <v>868</v>
      </c>
      <c r="C116" s="64" t="s">
        <v>164</v>
      </c>
      <c r="D116" s="180">
        <v>2277.64</v>
      </c>
      <c r="E116" s="178">
        <v>0.10921315646011266</v>
      </c>
      <c r="F116" s="178">
        <v>0.16131135326441279</v>
      </c>
      <c r="G116" s="178">
        <v>1.7857142857142856E-2</v>
      </c>
      <c r="H116" s="170">
        <v>248.748253679811</v>
      </c>
      <c r="I116" s="170">
        <v>367.4091906491571</v>
      </c>
      <c r="J116" s="170">
        <v>40.672142857142852</v>
      </c>
      <c r="K116" s="162"/>
      <c r="L116" s="180">
        <v>172.42</v>
      </c>
    </row>
    <row r="117" spans="1:12" ht="15.5" x14ac:dyDescent="0.35">
      <c r="A117" s="64" t="s">
        <v>141</v>
      </c>
      <c r="B117" s="65">
        <v>872</v>
      </c>
      <c r="C117" s="64" t="s">
        <v>168</v>
      </c>
      <c r="D117" s="180">
        <v>2670.94</v>
      </c>
      <c r="E117" s="178">
        <v>8.2044511505092413E-2</v>
      </c>
      <c r="F117" s="178">
        <v>0.20789256983594095</v>
      </c>
      <c r="G117" s="178">
        <v>1.5589179275561669E-2</v>
      </c>
      <c r="H117" s="170">
        <v>219.13596755941154</v>
      </c>
      <c r="I117" s="170">
        <v>555.26858047760811</v>
      </c>
      <c r="J117" s="170">
        <v>41.637762494268685</v>
      </c>
      <c r="K117" s="162"/>
      <c r="L117" s="180">
        <v>99.9</v>
      </c>
    </row>
    <row r="118" spans="1:12" ht="15.5" x14ac:dyDescent="0.35">
      <c r="A118" s="64" t="s">
        <v>123</v>
      </c>
      <c r="B118" s="65">
        <v>800</v>
      </c>
      <c r="C118" s="64" t="s">
        <v>124</v>
      </c>
      <c r="D118" s="180">
        <v>2385.21</v>
      </c>
      <c r="E118" s="178">
        <v>0.16757997630331753</v>
      </c>
      <c r="F118" s="178">
        <v>7.5533175355450233E-2</v>
      </c>
      <c r="G118" s="178">
        <v>2.7591349739000747E-2</v>
      </c>
      <c r="H118" s="170">
        <v>399.71343527843601</v>
      </c>
      <c r="I118" s="170">
        <v>180.16248518957346</v>
      </c>
      <c r="J118" s="170">
        <v>65.811163310961973</v>
      </c>
      <c r="K118" s="162"/>
      <c r="L118" s="180">
        <v>250.72</v>
      </c>
    </row>
    <row r="119" spans="1:12" ht="15.5" x14ac:dyDescent="0.35">
      <c r="A119" s="64" t="s">
        <v>123</v>
      </c>
      <c r="B119" s="65">
        <v>839</v>
      </c>
      <c r="C119" s="64" t="s">
        <v>148</v>
      </c>
      <c r="D119" s="180">
        <v>4756.7700000000004</v>
      </c>
      <c r="E119" s="178">
        <v>0.1842353384876485</v>
      </c>
      <c r="F119" s="178">
        <v>0.15474259852913444</v>
      </c>
      <c r="G119" s="178">
        <v>2.2303087216809486E-2</v>
      </c>
      <c r="H119" s="170">
        <v>876.36513105789186</v>
      </c>
      <c r="I119" s="170">
        <v>736.07495040543085</v>
      </c>
      <c r="J119" s="170">
        <v>106.09065618030287</v>
      </c>
      <c r="K119" s="162"/>
      <c r="L119" s="180">
        <v>766.62</v>
      </c>
    </row>
    <row r="120" spans="1:12" ht="15.5" x14ac:dyDescent="0.35">
      <c r="A120" s="64" t="s">
        <v>123</v>
      </c>
      <c r="B120" s="65">
        <v>801</v>
      </c>
      <c r="C120" s="64" t="s">
        <v>125</v>
      </c>
      <c r="D120" s="180">
        <v>6435.43</v>
      </c>
      <c r="E120" s="178">
        <v>0.25975791482575616</v>
      </c>
      <c r="F120" s="178">
        <v>0.21458054287510592</v>
      </c>
      <c r="G120" s="178">
        <v>2.694318886820881E-2</v>
      </c>
      <c r="H120" s="170">
        <v>1671.653877807116</v>
      </c>
      <c r="I120" s="170">
        <v>1380.918063034743</v>
      </c>
      <c r="J120" s="170">
        <v>173.39100593813703</v>
      </c>
      <c r="K120" s="162"/>
      <c r="L120" s="180">
        <v>934.14</v>
      </c>
    </row>
    <row r="121" spans="1:12" ht="15.5" x14ac:dyDescent="0.35">
      <c r="A121" s="64" t="s">
        <v>123</v>
      </c>
      <c r="B121" s="65">
        <v>908</v>
      </c>
      <c r="C121" s="64" t="s">
        <v>192</v>
      </c>
      <c r="D121" s="180">
        <v>6544.2</v>
      </c>
      <c r="E121" s="178">
        <v>0.1939881241191285</v>
      </c>
      <c r="F121" s="178">
        <v>2.8273222776295952E-2</v>
      </c>
      <c r="G121" s="178">
        <v>2.6531846858525623E-2</v>
      </c>
      <c r="H121" s="170">
        <v>1269.4970818604006</v>
      </c>
      <c r="I121" s="170">
        <v>185.02562449263596</v>
      </c>
      <c r="J121" s="170">
        <v>173.62971221156337</v>
      </c>
      <c r="K121" s="162"/>
      <c r="L121" s="180">
        <v>1024.29</v>
      </c>
    </row>
    <row r="122" spans="1:12" ht="15.5" x14ac:dyDescent="0.35">
      <c r="A122" s="64" t="s">
        <v>123</v>
      </c>
      <c r="B122" s="65">
        <v>878</v>
      </c>
      <c r="C122" s="64" t="s">
        <v>173</v>
      </c>
      <c r="D122" s="180">
        <v>9592.8799999999992</v>
      </c>
      <c r="E122" s="178">
        <v>0.16102669757060692</v>
      </c>
      <c r="F122" s="178">
        <v>4.2116500507946346E-2</v>
      </c>
      <c r="G122" s="178">
        <v>2.8711214110982361E-2</v>
      </c>
      <c r="H122" s="170">
        <v>1544.7097865911235</v>
      </c>
      <c r="I122" s="170">
        <v>404.0185353926683</v>
      </c>
      <c r="J122" s="170">
        <v>275.42323162096045</v>
      </c>
      <c r="K122" s="162"/>
      <c r="L122" s="180">
        <v>1388.6</v>
      </c>
    </row>
    <row r="123" spans="1:12" ht="15.5" x14ac:dyDescent="0.35">
      <c r="A123" s="64" t="s">
        <v>123</v>
      </c>
      <c r="B123" s="65">
        <v>838</v>
      </c>
      <c r="C123" s="64" t="s">
        <v>147</v>
      </c>
      <c r="D123" s="180">
        <v>4096.33</v>
      </c>
      <c r="E123" s="178">
        <v>0.17553788797556483</v>
      </c>
      <c r="F123" s="178">
        <v>3.7685846471724384E-2</v>
      </c>
      <c r="G123" s="178">
        <v>2.7835356825584839E-2</v>
      </c>
      <c r="H123" s="170">
        <v>719.06111665094545</v>
      </c>
      <c r="I123" s="170">
        <v>154.37366347751873</v>
      </c>
      <c r="J123" s="170">
        <v>114.02280722534795</v>
      </c>
      <c r="K123" s="162"/>
      <c r="L123" s="180">
        <v>540.59</v>
      </c>
    </row>
    <row r="124" spans="1:12" ht="15.5" x14ac:dyDescent="0.35">
      <c r="A124" s="64" t="s">
        <v>123</v>
      </c>
      <c r="B124" s="65">
        <v>916</v>
      </c>
      <c r="C124" s="64" t="s">
        <v>194</v>
      </c>
      <c r="D124" s="180">
        <v>8466.56</v>
      </c>
      <c r="E124" s="178">
        <v>0.16944125326370757</v>
      </c>
      <c r="F124" s="178">
        <v>8.561879895561357E-2</v>
      </c>
      <c r="G124" s="178">
        <v>1.9542590101253275E-2</v>
      </c>
      <c r="H124" s="170">
        <v>1434.5845372323759</v>
      </c>
      <c r="I124" s="170">
        <v>724.8966984856396</v>
      </c>
      <c r="J124" s="170">
        <v>165.45851164766691</v>
      </c>
      <c r="K124" s="162"/>
      <c r="L124" s="180">
        <v>969.64</v>
      </c>
    </row>
    <row r="125" spans="1:12" ht="15.5" x14ac:dyDescent="0.35">
      <c r="A125" s="64" t="s">
        <v>123</v>
      </c>
      <c r="B125" s="65">
        <v>802</v>
      </c>
      <c r="C125" s="64" t="s">
        <v>126</v>
      </c>
      <c r="D125" s="180">
        <v>2692.87</v>
      </c>
      <c r="E125" s="178">
        <v>0.1455861070911722</v>
      </c>
      <c r="F125" s="178">
        <v>6.5470332850940671E-2</v>
      </c>
      <c r="G125" s="178">
        <v>2.1966741942106342E-2</v>
      </c>
      <c r="H125" s="170">
        <v>392.04446020260485</v>
      </c>
      <c r="I125" s="170">
        <v>176.30309522431259</v>
      </c>
      <c r="J125" s="170">
        <v>59.153580373639905</v>
      </c>
      <c r="K125" s="162"/>
      <c r="L125" s="180">
        <v>331.81</v>
      </c>
    </row>
    <row r="126" spans="1:12" ht="15.5" x14ac:dyDescent="0.35">
      <c r="A126" s="64" t="s">
        <v>123</v>
      </c>
      <c r="B126" s="65">
        <v>879</v>
      </c>
      <c r="C126" s="64" t="s">
        <v>174</v>
      </c>
      <c r="D126" s="180">
        <v>3363.53</v>
      </c>
      <c r="E126" s="178">
        <v>0.2473199172465676</v>
      </c>
      <c r="F126" s="178">
        <v>8.2060978492082257E-2</v>
      </c>
      <c r="G126" s="178">
        <v>3.5268674097487941E-2</v>
      </c>
      <c r="H126" s="170">
        <v>831.8679612563476</v>
      </c>
      <c r="I126" s="170">
        <v>276.01456298747343</v>
      </c>
      <c r="J126" s="170">
        <v>118.62724338712363</v>
      </c>
      <c r="K126" s="162"/>
      <c r="L126" s="180">
        <v>617.69000000000005</v>
      </c>
    </row>
    <row r="127" spans="1:12" ht="15.5" x14ac:dyDescent="0.35">
      <c r="A127" s="64" t="s">
        <v>123</v>
      </c>
      <c r="B127" s="65">
        <v>933</v>
      </c>
      <c r="C127" s="64" t="s">
        <v>201</v>
      </c>
      <c r="D127" s="180">
        <v>6738.71</v>
      </c>
      <c r="E127" s="178">
        <v>0.1850305009238869</v>
      </c>
      <c r="F127" s="178">
        <v>8.5225403093122737E-2</v>
      </c>
      <c r="G127" s="178">
        <v>2.4008086934546372E-2</v>
      </c>
      <c r="H127" s="170">
        <v>1246.8668868808059</v>
      </c>
      <c r="I127" s="170">
        <v>574.30927607765716</v>
      </c>
      <c r="J127" s="170">
        <v>161.78353550669698</v>
      </c>
      <c r="K127" s="162"/>
      <c r="L127" s="180">
        <v>832.93</v>
      </c>
    </row>
    <row r="128" spans="1:12" ht="15.5" x14ac:dyDescent="0.35">
      <c r="A128" s="64" t="s">
        <v>123</v>
      </c>
      <c r="B128" s="65">
        <v>803</v>
      </c>
      <c r="C128" s="64" t="s">
        <v>127</v>
      </c>
      <c r="D128" s="180">
        <v>4174.2</v>
      </c>
      <c r="E128" s="178">
        <v>0.12470272841267782</v>
      </c>
      <c r="F128" s="178">
        <v>9.7505080641674235E-2</v>
      </c>
      <c r="G128" s="178">
        <v>2.4375743162901309E-2</v>
      </c>
      <c r="H128" s="170">
        <v>520.53412894019971</v>
      </c>
      <c r="I128" s="170">
        <v>407.00570761447659</v>
      </c>
      <c r="J128" s="170">
        <v>101.74922711058264</v>
      </c>
      <c r="K128" s="162"/>
      <c r="L128" s="180">
        <v>460.38</v>
      </c>
    </row>
    <row r="129" spans="1:12" ht="15.5" x14ac:dyDescent="0.35">
      <c r="A129" s="64" t="s">
        <v>123</v>
      </c>
      <c r="B129" s="65">
        <v>866</v>
      </c>
      <c r="C129" s="64" t="s">
        <v>162</v>
      </c>
      <c r="D129" s="180">
        <v>3598.48</v>
      </c>
      <c r="E129" s="178">
        <v>0.16656506447831185</v>
      </c>
      <c r="F129" s="178">
        <v>0.23188745603751465</v>
      </c>
      <c r="G129" s="178">
        <v>2.7993779160186624E-2</v>
      </c>
      <c r="H129" s="170">
        <v>599.38105322391561</v>
      </c>
      <c r="I129" s="170">
        <v>834.44237280187576</v>
      </c>
      <c r="J129" s="170">
        <v>100.73505443234836</v>
      </c>
      <c r="K129" s="162"/>
      <c r="L129" s="180">
        <v>543.91</v>
      </c>
    </row>
    <row r="130" spans="1:12" ht="15.5" x14ac:dyDescent="0.35">
      <c r="A130" s="64" t="s">
        <v>123</v>
      </c>
      <c r="B130" s="65">
        <v>880</v>
      </c>
      <c r="C130" s="64" t="s">
        <v>175</v>
      </c>
      <c r="D130" s="180">
        <v>1597.04</v>
      </c>
      <c r="E130" s="178">
        <v>0.28691385979809414</v>
      </c>
      <c r="F130" s="178">
        <v>5.0193414473063497E-2</v>
      </c>
      <c r="G130" s="178">
        <v>4.1651575516117346E-2</v>
      </c>
      <c r="H130" s="170">
        <v>458.21291065194828</v>
      </c>
      <c r="I130" s="170">
        <v>80.160890650061319</v>
      </c>
      <c r="J130" s="170">
        <v>66.519232162260039</v>
      </c>
      <c r="K130" s="162"/>
      <c r="L130" s="180">
        <v>293.23</v>
      </c>
    </row>
    <row r="131" spans="1:12" ht="15.5" x14ac:dyDescent="0.35">
      <c r="A131" s="64" t="s">
        <v>123</v>
      </c>
      <c r="B131" s="65">
        <v>865</v>
      </c>
      <c r="C131" s="64" t="s">
        <v>161</v>
      </c>
      <c r="D131" s="180">
        <v>6820.57</v>
      </c>
      <c r="E131" s="178">
        <v>0.14057344553290535</v>
      </c>
      <c r="F131" s="178">
        <v>6.5068931120034784E-2</v>
      </c>
      <c r="G131" s="178">
        <v>2.9555338599449719E-2</v>
      </c>
      <c r="H131" s="170">
        <v>958.79102539836822</v>
      </c>
      <c r="I131" s="170">
        <v>443.80719952937562</v>
      </c>
      <c r="J131" s="170">
        <v>201.58425579124875</v>
      </c>
      <c r="K131" s="162"/>
      <c r="L131" s="180">
        <v>670.57</v>
      </c>
    </row>
    <row r="132" spans="1:12" ht="15.5" x14ac:dyDescent="0.35">
      <c r="A132" s="64" t="s">
        <v>84</v>
      </c>
      <c r="B132" s="65">
        <v>330</v>
      </c>
      <c r="C132" s="64" t="s">
        <v>85</v>
      </c>
      <c r="D132" s="180">
        <v>18012.97</v>
      </c>
      <c r="E132" s="178">
        <v>0.36233988712749027</v>
      </c>
      <c r="F132" s="178">
        <v>0.42304362958137376</v>
      </c>
      <c r="G132" s="178">
        <v>3.2875056655083848E-2</v>
      </c>
      <c r="H132" s="170">
        <v>6526.8175166308683</v>
      </c>
      <c r="I132" s="170">
        <v>7620.2722083403987</v>
      </c>
      <c r="J132" s="170">
        <v>592.17740927632576</v>
      </c>
      <c r="K132" s="162"/>
      <c r="L132" s="180">
        <v>3622.37</v>
      </c>
    </row>
    <row r="133" spans="1:12" ht="15.5" x14ac:dyDescent="0.35">
      <c r="A133" s="64" t="s">
        <v>84</v>
      </c>
      <c r="B133" s="65">
        <v>331</v>
      </c>
      <c r="C133" s="64" t="s">
        <v>86</v>
      </c>
      <c r="D133" s="180">
        <v>5078.78</v>
      </c>
      <c r="E133" s="178">
        <v>0.22672052572875531</v>
      </c>
      <c r="F133" s="178">
        <v>0.33900563192636107</v>
      </c>
      <c r="G133" s="178">
        <v>2.6736819499624181E-2</v>
      </c>
      <c r="H133" s="170">
        <v>1151.4636716606879</v>
      </c>
      <c r="I133" s="170">
        <v>1721.7350233149641</v>
      </c>
      <c r="J133" s="170">
        <v>135.79042413830129</v>
      </c>
      <c r="K133" s="162"/>
      <c r="L133" s="180">
        <v>968.36</v>
      </c>
    </row>
    <row r="134" spans="1:12" ht="15.5" x14ac:dyDescent="0.35">
      <c r="A134" s="64" t="s">
        <v>84</v>
      </c>
      <c r="B134" s="65">
        <v>332</v>
      </c>
      <c r="C134" s="64" t="s">
        <v>87</v>
      </c>
      <c r="D134" s="180">
        <v>4170.43</v>
      </c>
      <c r="E134" s="178">
        <v>0.22999722183636617</v>
      </c>
      <c r="F134" s="178">
        <v>0.11358644493253844</v>
      </c>
      <c r="G134" s="178">
        <v>3.1476683937823831E-2</v>
      </c>
      <c r="H134" s="170">
        <v>959.18731386303659</v>
      </c>
      <c r="I134" s="170">
        <v>473.70431754000634</v>
      </c>
      <c r="J134" s="170">
        <v>131.27130699481864</v>
      </c>
      <c r="K134" s="162"/>
      <c r="L134" s="180">
        <v>836.18</v>
      </c>
    </row>
    <row r="135" spans="1:12" ht="15.5" x14ac:dyDescent="0.35">
      <c r="A135" s="64" t="s">
        <v>84</v>
      </c>
      <c r="B135" s="65">
        <v>884</v>
      </c>
      <c r="C135" s="64" t="s">
        <v>179</v>
      </c>
      <c r="D135" s="180">
        <v>2267.48</v>
      </c>
      <c r="E135" s="178">
        <v>0.15307393566351579</v>
      </c>
      <c r="F135" s="178">
        <v>0.10258664908038397</v>
      </c>
      <c r="G135" s="178">
        <v>2.5970619097586568E-2</v>
      </c>
      <c r="H135" s="170">
        <v>347.09208763830878</v>
      </c>
      <c r="I135" s="170">
        <v>232.61317505678903</v>
      </c>
      <c r="J135" s="170">
        <v>58.887859391395594</v>
      </c>
      <c r="K135" s="162"/>
      <c r="L135" s="180">
        <v>308.94</v>
      </c>
    </row>
    <row r="136" spans="1:12" ht="15.5" x14ac:dyDescent="0.35">
      <c r="A136" s="64" t="s">
        <v>84</v>
      </c>
      <c r="B136" s="65">
        <v>333</v>
      </c>
      <c r="C136" s="64" t="s">
        <v>88</v>
      </c>
      <c r="D136" s="180">
        <v>5523.7</v>
      </c>
      <c r="E136" s="178">
        <v>0.26349249289868792</v>
      </c>
      <c r="F136" s="178">
        <v>0.32414446097659949</v>
      </c>
      <c r="G136" s="178">
        <v>2.3668639053254437E-2</v>
      </c>
      <c r="H136" s="170">
        <v>1455.4534830244825</v>
      </c>
      <c r="I136" s="170">
        <v>1790.4767590964425</v>
      </c>
      <c r="J136" s="170">
        <v>130.73846153846154</v>
      </c>
      <c r="K136" s="162"/>
      <c r="L136" s="180">
        <v>1167.73</v>
      </c>
    </row>
    <row r="137" spans="1:12" ht="15.5" x14ac:dyDescent="0.35">
      <c r="A137" s="64" t="s">
        <v>84</v>
      </c>
      <c r="B137" s="65">
        <v>893</v>
      </c>
      <c r="C137" s="64" t="s">
        <v>188</v>
      </c>
      <c r="D137" s="180">
        <v>3903.47</v>
      </c>
      <c r="E137" s="178">
        <v>0.15841321729911206</v>
      </c>
      <c r="F137" s="178">
        <v>4.3512832972567035E-2</v>
      </c>
      <c r="G137" s="178">
        <v>2.4662633783154957E-2</v>
      </c>
      <c r="H137" s="170">
        <v>618.36124133056489</v>
      </c>
      <c r="I137" s="170">
        <v>169.85103812342624</v>
      </c>
      <c r="J137" s="170">
        <v>96.269851093531869</v>
      </c>
      <c r="K137" s="162"/>
      <c r="L137" s="180">
        <v>480.13</v>
      </c>
    </row>
    <row r="138" spans="1:12" ht="15.5" x14ac:dyDescent="0.35">
      <c r="A138" s="64" t="s">
        <v>84</v>
      </c>
      <c r="B138" s="65">
        <v>334</v>
      </c>
      <c r="C138" s="64" t="s">
        <v>89</v>
      </c>
      <c r="D138" s="180">
        <v>3386.64</v>
      </c>
      <c r="E138" s="178">
        <v>0.20754360259015928</v>
      </c>
      <c r="F138" s="178">
        <v>0.11324857021316821</v>
      </c>
      <c r="G138" s="178">
        <v>3.3781190019193857E-2</v>
      </c>
      <c r="H138" s="170">
        <v>702.87546627593701</v>
      </c>
      <c r="I138" s="170">
        <v>383.53213782672395</v>
      </c>
      <c r="J138" s="170">
        <v>114.40472936660268</v>
      </c>
      <c r="K138" s="162"/>
      <c r="L138" s="180">
        <v>541.57000000000005</v>
      </c>
    </row>
    <row r="139" spans="1:12" ht="15.5" x14ac:dyDescent="0.35">
      <c r="A139" s="64" t="s">
        <v>84</v>
      </c>
      <c r="B139" s="65">
        <v>860</v>
      </c>
      <c r="C139" s="64" t="s">
        <v>159</v>
      </c>
      <c r="D139" s="180">
        <v>11416.05</v>
      </c>
      <c r="E139" s="178">
        <v>0.1668675080865098</v>
      </c>
      <c r="F139" s="178">
        <v>7.775556190294837E-2</v>
      </c>
      <c r="G139" s="178">
        <v>2.2677951388888888E-2</v>
      </c>
      <c r="H139" s="170">
        <v>1904.9678156909999</v>
      </c>
      <c r="I139" s="170">
        <v>887.66138246215371</v>
      </c>
      <c r="J139" s="170">
        <v>258.89262695312499</v>
      </c>
      <c r="K139" s="162"/>
      <c r="L139" s="180">
        <v>1907.08</v>
      </c>
    </row>
    <row r="140" spans="1:12" ht="15.5" x14ac:dyDescent="0.35">
      <c r="A140" s="64" t="s">
        <v>84</v>
      </c>
      <c r="B140" s="65">
        <v>861</v>
      </c>
      <c r="C140" s="64" t="s">
        <v>160</v>
      </c>
      <c r="D140" s="180">
        <v>3586.57</v>
      </c>
      <c r="E140" s="178">
        <v>0.34805350369335197</v>
      </c>
      <c r="F140" s="178">
        <v>0.22653371776389555</v>
      </c>
      <c r="G140" s="178">
        <v>3.0723781388478581E-2</v>
      </c>
      <c r="H140" s="170">
        <v>1248.3182547414654</v>
      </c>
      <c r="I140" s="170">
        <v>812.47903612045491</v>
      </c>
      <c r="J140" s="170">
        <v>110.19299261447563</v>
      </c>
      <c r="K140" s="162"/>
      <c r="L140" s="180">
        <v>923.81</v>
      </c>
    </row>
    <row r="141" spans="1:12" ht="15.5" x14ac:dyDescent="0.35">
      <c r="A141" s="64" t="s">
        <v>84</v>
      </c>
      <c r="B141" s="65">
        <v>894</v>
      </c>
      <c r="C141" s="64" t="s">
        <v>189</v>
      </c>
      <c r="D141" s="180">
        <v>2732.75</v>
      </c>
      <c r="E141" s="178">
        <v>0.24644960166262556</v>
      </c>
      <c r="F141" s="178">
        <v>0.14393100635161121</v>
      </c>
      <c r="G141" s="178">
        <v>3.479609929078014E-2</v>
      </c>
      <c r="H141" s="170">
        <v>673.48514894354003</v>
      </c>
      <c r="I141" s="170">
        <v>393.32745760736555</v>
      </c>
      <c r="J141" s="170">
        <v>95.089040336879421</v>
      </c>
      <c r="K141" s="162"/>
      <c r="L141" s="180">
        <v>560.63</v>
      </c>
    </row>
    <row r="142" spans="1:12" ht="15.5" x14ac:dyDescent="0.35">
      <c r="A142" s="64" t="s">
        <v>84</v>
      </c>
      <c r="B142" s="65">
        <v>335</v>
      </c>
      <c r="C142" s="64" t="s">
        <v>90</v>
      </c>
      <c r="D142" s="180">
        <v>4527.53</v>
      </c>
      <c r="E142" s="178">
        <v>0.30433192592838859</v>
      </c>
      <c r="F142" s="178">
        <v>0.2492233344839489</v>
      </c>
      <c r="G142" s="178">
        <v>2.9702970297029702E-2</v>
      </c>
      <c r="H142" s="170">
        <v>1377.8719245985571</v>
      </c>
      <c r="I142" s="170">
        <v>1128.3661235761131</v>
      </c>
      <c r="J142" s="170">
        <v>134.48108910891088</v>
      </c>
      <c r="K142" s="162"/>
      <c r="L142" s="180">
        <v>977.23</v>
      </c>
    </row>
    <row r="143" spans="1:12" ht="15.5" x14ac:dyDescent="0.35">
      <c r="A143" s="64" t="s">
        <v>84</v>
      </c>
      <c r="B143" s="65">
        <v>937</v>
      </c>
      <c r="C143" s="64" t="s">
        <v>204</v>
      </c>
      <c r="D143" s="180">
        <v>8134.45</v>
      </c>
      <c r="E143" s="178">
        <v>0.18039198830912059</v>
      </c>
      <c r="F143" s="178">
        <v>0.12359623639595889</v>
      </c>
      <c r="G143" s="178">
        <v>2.774644710128581E-2</v>
      </c>
      <c r="H143" s="170">
        <v>1467.389609301126</v>
      </c>
      <c r="I143" s="170">
        <v>1005.3874051511077</v>
      </c>
      <c r="J143" s="170">
        <v>225.70208662305436</v>
      </c>
      <c r="K143" s="162"/>
      <c r="L143" s="180">
        <v>924.32</v>
      </c>
    </row>
    <row r="144" spans="1:12" ht="15.5" x14ac:dyDescent="0.35">
      <c r="A144" s="64" t="s">
        <v>84</v>
      </c>
      <c r="B144" s="65">
        <v>336</v>
      </c>
      <c r="C144" s="64" t="s">
        <v>91</v>
      </c>
      <c r="D144" s="180">
        <v>3938.4</v>
      </c>
      <c r="E144" s="178">
        <v>0.34562906844176383</v>
      </c>
      <c r="F144" s="178">
        <v>0.29265156385915814</v>
      </c>
      <c r="G144" s="178">
        <v>2.9827968923418425E-2</v>
      </c>
      <c r="H144" s="170">
        <v>1361.2255231510428</v>
      </c>
      <c r="I144" s="170">
        <v>1152.5789191029085</v>
      </c>
      <c r="J144" s="170">
        <v>117.47447280799113</v>
      </c>
      <c r="K144" s="162"/>
      <c r="L144" s="180">
        <v>805.51</v>
      </c>
    </row>
    <row r="145" spans="1:12" ht="15.5" x14ac:dyDescent="0.35">
      <c r="A145" s="64" t="s">
        <v>84</v>
      </c>
      <c r="B145" s="65">
        <v>885</v>
      </c>
      <c r="C145" s="64" t="s">
        <v>180</v>
      </c>
      <c r="D145" s="180">
        <v>7651.26</v>
      </c>
      <c r="E145" s="178">
        <v>0.17585818795723129</v>
      </c>
      <c r="F145" s="178">
        <v>8.6645824028584187E-2</v>
      </c>
      <c r="G145" s="178">
        <v>3.049341097149862E-2</v>
      </c>
      <c r="H145" s="170">
        <v>1345.5367191896455</v>
      </c>
      <c r="I145" s="170">
        <v>662.94972755694505</v>
      </c>
      <c r="J145" s="170">
        <v>233.31301562978854</v>
      </c>
      <c r="K145" s="162"/>
      <c r="L145" s="180">
        <v>980.67</v>
      </c>
    </row>
    <row r="146" spans="1:12" ht="15.5" x14ac:dyDescent="0.35">
      <c r="A146" s="64" t="s">
        <v>107</v>
      </c>
      <c r="B146" s="65">
        <v>370</v>
      </c>
      <c r="C146" s="64" t="s">
        <v>108</v>
      </c>
      <c r="D146" s="180">
        <v>3506.23</v>
      </c>
      <c r="E146" s="178">
        <v>0.26873445638402704</v>
      </c>
      <c r="F146" s="178">
        <v>6.592839378724602E-2</v>
      </c>
      <c r="G146" s="178">
        <v>3.5265783588508515E-2</v>
      </c>
      <c r="H146" s="170">
        <v>942.24481300736716</v>
      </c>
      <c r="I146" s="170">
        <v>231.16011214865563</v>
      </c>
      <c r="J146" s="170">
        <v>123.64994839153621</v>
      </c>
      <c r="K146" s="162"/>
      <c r="L146" s="180">
        <v>733.38</v>
      </c>
    </row>
    <row r="147" spans="1:12" ht="15.5" x14ac:dyDescent="0.35">
      <c r="A147" s="64" t="s">
        <v>107</v>
      </c>
      <c r="B147" s="65">
        <v>380</v>
      </c>
      <c r="C147" s="64" t="s">
        <v>112</v>
      </c>
      <c r="D147" s="180">
        <v>8894.23</v>
      </c>
      <c r="E147" s="178">
        <v>0.24375021432735502</v>
      </c>
      <c r="F147" s="178">
        <v>0.37838449223915921</v>
      </c>
      <c r="G147" s="178">
        <v>3.1173861435621914E-2</v>
      </c>
      <c r="H147" s="170">
        <v>2167.9704687767908</v>
      </c>
      <c r="I147" s="170">
        <v>3365.4387024082966</v>
      </c>
      <c r="J147" s="170">
        <v>277.2674935965515</v>
      </c>
      <c r="K147" s="162"/>
      <c r="L147" s="180">
        <v>2002.81</v>
      </c>
    </row>
    <row r="148" spans="1:12" ht="15.5" x14ac:dyDescent="0.35">
      <c r="A148" s="64" t="s">
        <v>107</v>
      </c>
      <c r="B148" s="65">
        <v>381</v>
      </c>
      <c r="C148" s="64" t="s">
        <v>113</v>
      </c>
      <c r="D148" s="180">
        <v>3182.74</v>
      </c>
      <c r="E148" s="178">
        <v>0.23159572280485297</v>
      </c>
      <c r="F148" s="178">
        <v>0.14826238947151965</v>
      </c>
      <c r="G148" s="178">
        <v>3.540535103600885E-2</v>
      </c>
      <c r="H148" s="170">
        <v>737.10897079991764</v>
      </c>
      <c r="I148" s="170">
        <v>471.8806374665844</v>
      </c>
      <c r="J148" s="170">
        <v>112.68602695634679</v>
      </c>
      <c r="K148" s="162"/>
      <c r="L148" s="180">
        <v>674.12</v>
      </c>
    </row>
    <row r="149" spans="1:12" ht="15.5" x14ac:dyDescent="0.35">
      <c r="A149" s="64" t="s">
        <v>107</v>
      </c>
      <c r="B149" s="65">
        <v>371</v>
      </c>
      <c r="C149" s="64" t="s">
        <v>109</v>
      </c>
      <c r="D149" s="180">
        <v>4318.8500000000004</v>
      </c>
      <c r="E149" s="178">
        <v>0.25850195243166491</v>
      </c>
      <c r="F149" s="178">
        <v>0.12243521476748313</v>
      </c>
      <c r="G149" s="178">
        <v>2.8134722034356824E-2</v>
      </c>
      <c r="H149" s="170">
        <v>1116.4311572594961</v>
      </c>
      <c r="I149" s="170">
        <v>528.77932729854456</v>
      </c>
      <c r="J149" s="170">
        <v>121.50964425808198</v>
      </c>
      <c r="K149" s="162"/>
      <c r="L149" s="180">
        <v>1040.98</v>
      </c>
    </row>
    <row r="150" spans="1:12" ht="15.5" x14ac:dyDescent="0.35">
      <c r="A150" s="64" t="s">
        <v>107</v>
      </c>
      <c r="B150" s="65">
        <v>811</v>
      </c>
      <c r="C150" s="64" t="s">
        <v>133</v>
      </c>
      <c r="D150" s="180">
        <v>4001.58</v>
      </c>
      <c r="E150" s="178">
        <v>0.17037992495309567</v>
      </c>
      <c r="F150" s="178">
        <v>4.5546358271614719E-2</v>
      </c>
      <c r="G150" s="178">
        <v>2.4127465857359635E-2</v>
      </c>
      <c r="H150" s="170">
        <v>681.78890009380859</v>
      </c>
      <c r="I150" s="170">
        <v>182.25739633252803</v>
      </c>
      <c r="J150" s="170">
        <v>96.547984825493174</v>
      </c>
      <c r="K150" s="162"/>
      <c r="L150" s="180">
        <v>511.47</v>
      </c>
    </row>
    <row r="151" spans="1:12" ht="15.5" x14ac:dyDescent="0.35">
      <c r="A151" s="64" t="s">
        <v>107</v>
      </c>
      <c r="B151" s="65">
        <v>810</v>
      </c>
      <c r="C151" s="64" t="s">
        <v>132</v>
      </c>
      <c r="D151" s="180">
        <v>3891.15</v>
      </c>
      <c r="E151" s="178">
        <v>0.30553158101216166</v>
      </c>
      <c r="F151" s="178">
        <v>0.17360261922606604</v>
      </c>
      <c r="G151" s="178">
        <v>2.9058840537805407E-2</v>
      </c>
      <c r="H151" s="170">
        <v>1188.8692114554729</v>
      </c>
      <c r="I151" s="170">
        <v>675.51383180150685</v>
      </c>
      <c r="J151" s="170">
        <v>113.07230735868151</v>
      </c>
      <c r="K151" s="162"/>
      <c r="L151" s="180">
        <v>987.67</v>
      </c>
    </row>
    <row r="152" spans="1:12" ht="15.5" x14ac:dyDescent="0.35">
      <c r="A152" s="64" t="s">
        <v>107</v>
      </c>
      <c r="B152" s="65">
        <v>382</v>
      </c>
      <c r="C152" s="64" t="s">
        <v>114</v>
      </c>
      <c r="D152" s="180">
        <v>6479.78</v>
      </c>
      <c r="E152" s="178">
        <v>0.22739358269444229</v>
      </c>
      <c r="F152" s="178">
        <v>0.26054571317729214</v>
      </c>
      <c r="G152" s="178">
        <v>2.4728260869565217E-2</v>
      </c>
      <c r="H152" s="170">
        <v>1473.4603892717932</v>
      </c>
      <c r="I152" s="170">
        <v>1688.2789013319539</v>
      </c>
      <c r="J152" s="170">
        <v>160.23369021739128</v>
      </c>
      <c r="K152" s="162"/>
      <c r="L152" s="180">
        <v>1147.46</v>
      </c>
    </row>
    <row r="153" spans="1:12" ht="15.5" x14ac:dyDescent="0.35">
      <c r="A153" s="64" t="s">
        <v>107</v>
      </c>
      <c r="B153" s="65">
        <v>383</v>
      </c>
      <c r="C153" s="64" t="s">
        <v>115</v>
      </c>
      <c r="D153" s="180">
        <v>12453.29</v>
      </c>
      <c r="E153" s="178">
        <v>0.24251976990125154</v>
      </c>
      <c r="F153" s="178">
        <v>0.21859381104420106</v>
      </c>
      <c r="G153" s="178">
        <v>2.7043061254758492E-2</v>
      </c>
      <c r="H153" s="170">
        <v>3020.1690253135571</v>
      </c>
      <c r="I153" s="170">
        <v>2722.2121211386388</v>
      </c>
      <c r="J153" s="170">
        <v>336.77508429327139</v>
      </c>
      <c r="K153" s="162"/>
      <c r="L153" s="180">
        <v>2346.4899999999998</v>
      </c>
    </row>
    <row r="154" spans="1:12" ht="15.5" x14ac:dyDescent="0.35">
      <c r="A154" s="64" t="s">
        <v>107</v>
      </c>
      <c r="B154" s="65">
        <v>812</v>
      </c>
      <c r="C154" s="64" t="s">
        <v>134</v>
      </c>
      <c r="D154" s="180">
        <v>2279.35</v>
      </c>
      <c r="E154" s="178">
        <v>0.28322202535096086</v>
      </c>
      <c r="F154" s="178">
        <v>6.4482900700453233E-2</v>
      </c>
      <c r="G154" s="178">
        <v>2.6093832366895098E-2</v>
      </c>
      <c r="H154" s="170">
        <v>645.56212348371264</v>
      </c>
      <c r="I154" s="170">
        <v>146.97909971157807</v>
      </c>
      <c r="J154" s="170">
        <v>59.476976805482337</v>
      </c>
      <c r="K154" s="162"/>
      <c r="L154" s="180">
        <v>539.67999999999995</v>
      </c>
    </row>
    <row r="155" spans="1:12" ht="15.5" x14ac:dyDescent="0.35">
      <c r="A155" s="64" t="s">
        <v>107</v>
      </c>
      <c r="B155" s="65">
        <v>813</v>
      </c>
      <c r="C155" s="64" t="s">
        <v>135</v>
      </c>
      <c r="D155" s="180">
        <v>2100.4</v>
      </c>
      <c r="E155" s="178">
        <v>0.24686427019830426</v>
      </c>
      <c r="F155" s="178">
        <v>0.12612991381122557</v>
      </c>
      <c r="G155" s="178">
        <v>2.716961223951464E-2</v>
      </c>
      <c r="H155" s="170">
        <v>518.51371312451829</v>
      </c>
      <c r="I155" s="170">
        <v>264.92327096909821</v>
      </c>
      <c r="J155" s="170">
        <v>57.067053547876554</v>
      </c>
      <c r="K155" s="162"/>
      <c r="L155" s="180">
        <v>412.04</v>
      </c>
    </row>
    <row r="156" spans="1:12" ht="15.5" x14ac:dyDescent="0.35">
      <c r="A156" s="64" t="s">
        <v>107</v>
      </c>
      <c r="B156" s="65">
        <v>815</v>
      </c>
      <c r="C156" s="64" t="s">
        <v>136</v>
      </c>
      <c r="D156" s="180">
        <v>7324.36</v>
      </c>
      <c r="E156" s="178">
        <v>0.15613807306590258</v>
      </c>
      <c r="F156" s="178">
        <v>5.4732630537885768E-2</v>
      </c>
      <c r="G156" s="178">
        <v>2.2751194235284593E-2</v>
      </c>
      <c r="H156" s="170">
        <v>1143.6114568409741</v>
      </c>
      <c r="I156" s="170">
        <v>400.88148980646901</v>
      </c>
      <c r="J156" s="170">
        <v>166.63793700914906</v>
      </c>
      <c r="K156" s="162"/>
      <c r="L156" s="180">
        <v>1017.21</v>
      </c>
    </row>
    <row r="157" spans="1:12" ht="15.5" x14ac:dyDescent="0.35">
      <c r="A157" s="64" t="s">
        <v>107</v>
      </c>
      <c r="B157" s="65">
        <v>372</v>
      </c>
      <c r="C157" s="64" t="s">
        <v>110</v>
      </c>
      <c r="D157" s="180">
        <v>3796.56</v>
      </c>
      <c r="E157" s="178">
        <v>0.234168185781089</v>
      </c>
      <c r="F157" s="178">
        <v>0.11468610316917005</v>
      </c>
      <c r="G157" s="178">
        <v>3.8455598455598455E-2</v>
      </c>
      <c r="H157" s="170">
        <v>889.03356740905122</v>
      </c>
      <c r="I157" s="170">
        <v>435.41267184794424</v>
      </c>
      <c r="J157" s="170">
        <v>145.99898687258687</v>
      </c>
      <c r="K157" s="162"/>
      <c r="L157" s="180">
        <v>810.27</v>
      </c>
    </row>
    <row r="158" spans="1:12" ht="15.5" x14ac:dyDescent="0.35">
      <c r="A158" s="64" t="s">
        <v>107</v>
      </c>
      <c r="B158" s="65">
        <v>373</v>
      </c>
      <c r="C158" s="64" t="s">
        <v>111</v>
      </c>
      <c r="D158" s="180">
        <v>7913.79</v>
      </c>
      <c r="E158" s="178">
        <v>0.29965461367900392</v>
      </c>
      <c r="F158" s="178">
        <v>0.23111329880580406</v>
      </c>
      <c r="G158" s="178">
        <v>3.5262409223628062E-2</v>
      </c>
      <c r="H158" s="170">
        <v>2371.4036851867645</v>
      </c>
      <c r="I158" s="170">
        <v>1828.9821129563841</v>
      </c>
      <c r="J158" s="170">
        <v>279.0593014898555</v>
      </c>
      <c r="K158" s="162"/>
      <c r="L158" s="180">
        <v>1422.6</v>
      </c>
    </row>
    <row r="159" spans="1:12" ht="15.5" x14ac:dyDescent="0.35">
      <c r="A159" s="64" t="s">
        <v>107</v>
      </c>
      <c r="B159" s="65">
        <v>384</v>
      </c>
      <c r="C159" s="64" t="s">
        <v>116</v>
      </c>
      <c r="D159" s="180">
        <v>5228.6000000000004</v>
      </c>
      <c r="E159" s="178">
        <v>0.20415277820250144</v>
      </c>
      <c r="F159" s="178">
        <v>0.11291267223575105</v>
      </c>
      <c r="G159" s="178">
        <v>3.0381748362322113E-2</v>
      </c>
      <c r="H159" s="170">
        <v>1067.433216109599</v>
      </c>
      <c r="I159" s="170">
        <v>590.37519805184797</v>
      </c>
      <c r="J159" s="170">
        <v>158.85400948723742</v>
      </c>
      <c r="K159" s="162"/>
      <c r="L159" s="180">
        <v>995.53</v>
      </c>
    </row>
    <row r="160" spans="1:12" ht="15.5" x14ac:dyDescent="0.35">
      <c r="A160" s="64" t="s">
        <v>107</v>
      </c>
      <c r="B160" s="65">
        <v>816</v>
      </c>
      <c r="C160" s="64" t="s">
        <v>137</v>
      </c>
      <c r="D160" s="180">
        <v>2358.1</v>
      </c>
      <c r="E160" s="178">
        <v>0.1344214065564584</v>
      </c>
      <c r="F160" s="178">
        <v>8.916883665282567E-2</v>
      </c>
      <c r="G160" s="178">
        <v>1.7861635220125786E-2</v>
      </c>
      <c r="H160" s="170">
        <v>316.97911880078453</v>
      </c>
      <c r="I160" s="170">
        <v>210.26903371102821</v>
      </c>
      <c r="J160" s="170">
        <v>42.119522012578614</v>
      </c>
      <c r="K160" s="162"/>
      <c r="L160" s="180">
        <v>320.27999999999997</v>
      </c>
    </row>
  </sheetData>
  <sortState xmlns:xlrd2="http://schemas.microsoft.com/office/spreadsheetml/2017/richdata2" ref="A11:L160">
    <sortCondition ref="A11:A160"/>
    <sortCondition ref="C11:C160"/>
  </sortState>
  <mergeCells count="6">
    <mergeCell ref="L2:L5"/>
    <mergeCell ref="H7:J7"/>
    <mergeCell ref="A6:A9"/>
    <mergeCell ref="B6:B9"/>
    <mergeCell ref="C6:C9"/>
    <mergeCell ref="D2:D5"/>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45B0F-0D00-4E90-8E1C-3FC59900E4D2}">
  <sheetPr codeName="Sheet2">
    <tabColor theme="9" tint="0.39997558519241921"/>
  </sheetPr>
  <dimension ref="A1:AC36"/>
  <sheetViews>
    <sheetView showGridLines="0" zoomScaleNormal="100" workbookViewId="0"/>
  </sheetViews>
  <sheetFormatPr defaultColWidth="11.26953125" defaultRowHeight="14.5" x14ac:dyDescent="0.35"/>
  <cols>
    <col min="1" max="8" width="26.453125" customWidth="1"/>
    <col min="9" max="9" width="35.26953125" customWidth="1"/>
    <col min="10" max="26" width="24" customWidth="1"/>
    <col min="27" max="27" width="23.54296875" bestFit="1" customWidth="1"/>
    <col min="28" max="28" width="30.1796875" bestFit="1" customWidth="1"/>
    <col min="29" max="29" width="16.81640625" bestFit="1" customWidth="1"/>
  </cols>
  <sheetData>
    <row r="1" spans="1:27" s="21" customFormat="1" ht="45" customHeight="1" x14ac:dyDescent="0.35">
      <c r="A1" s="151" t="s">
        <v>3</v>
      </c>
      <c r="B1" s="152"/>
      <c r="C1" s="152"/>
      <c r="D1" s="152"/>
      <c r="E1" s="152"/>
      <c r="F1" s="152"/>
      <c r="G1" s="152"/>
      <c r="H1" s="152"/>
      <c r="I1" s="152"/>
    </row>
    <row r="2" spans="1:27" ht="15.5" x14ac:dyDescent="0.35">
      <c r="A2" s="113" t="s">
        <v>4</v>
      </c>
      <c r="B2" s="114"/>
      <c r="C2" s="114"/>
      <c r="D2" s="115"/>
      <c r="E2" s="5"/>
      <c r="F2" s="5"/>
      <c r="H2" s="6"/>
    </row>
    <row r="3" spans="1:27" ht="17.25" customHeight="1" x14ac:dyDescent="0.35">
      <c r="A3" s="122" t="s">
        <v>5</v>
      </c>
      <c r="B3" s="123"/>
      <c r="C3" s="123"/>
      <c r="D3" s="124"/>
      <c r="E3" s="5"/>
      <c r="F3" s="5"/>
    </row>
    <row r="4" spans="1:27" ht="17.25" customHeight="1" x14ac:dyDescent="0.35">
      <c r="A4" s="122" t="s">
        <v>6</v>
      </c>
      <c r="B4" s="123"/>
      <c r="C4" s="123"/>
      <c r="D4" s="124"/>
      <c r="E4" s="5"/>
      <c r="F4" s="5"/>
    </row>
    <row r="5" spans="1:27" ht="17.25" customHeight="1" x14ac:dyDescent="0.35">
      <c r="A5" s="122" t="s">
        <v>7</v>
      </c>
      <c r="B5" s="123"/>
      <c r="C5" s="123"/>
      <c r="D5" s="124"/>
      <c r="E5" s="5"/>
      <c r="F5" s="5"/>
    </row>
    <row r="6" spans="1:27" ht="17.25" customHeight="1" x14ac:dyDescent="0.35">
      <c r="A6" s="122" t="s">
        <v>8</v>
      </c>
      <c r="B6" s="123"/>
      <c r="C6" s="123"/>
      <c r="D6" s="124"/>
      <c r="E6" s="5"/>
      <c r="F6" s="5"/>
    </row>
    <row r="7" spans="1:27" ht="17.25" customHeight="1" x14ac:dyDescent="0.35">
      <c r="A7" s="116" t="s">
        <v>9</v>
      </c>
      <c r="B7" s="117"/>
      <c r="C7" s="117"/>
      <c r="D7" s="118"/>
      <c r="E7" s="8"/>
      <c r="F7" s="5"/>
    </row>
    <row r="8" spans="1:27" ht="17.25" customHeight="1" thickBot="1" x14ac:dyDescent="0.4">
      <c r="A8" s="7"/>
      <c r="B8" s="5"/>
      <c r="C8" s="5"/>
      <c r="D8" s="5"/>
      <c r="E8" s="5"/>
      <c r="F8" s="5"/>
    </row>
    <row r="9" spans="1:27" ht="63.75" customHeight="1" thickBot="1" x14ac:dyDescent="0.4">
      <c r="A9" s="9"/>
      <c r="B9" s="5"/>
      <c r="C9" s="5"/>
      <c r="D9" s="17" t="s">
        <v>10</v>
      </c>
      <c r="E9" s="10" t="s">
        <v>11</v>
      </c>
      <c r="F9" s="11"/>
      <c r="G9" s="11"/>
      <c r="H9" s="12"/>
      <c r="I9" s="5"/>
      <c r="J9" s="5"/>
      <c r="K9" s="5"/>
      <c r="L9" s="5"/>
      <c r="M9" s="5"/>
      <c r="N9" s="5"/>
      <c r="O9" s="5"/>
      <c r="P9" s="5"/>
      <c r="Q9" s="5"/>
      <c r="R9" s="5"/>
      <c r="S9" s="5"/>
      <c r="T9" s="5"/>
      <c r="U9" s="5"/>
      <c r="V9" s="5"/>
      <c r="W9" s="5"/>
    </row>
    <row r="10" spans="1:27" ht="81" customHeight="1" thickBot="1" x14ac:dyDescent="0.4">
      <c r="A10" s="13" t="s">
        <v>12</v>
      </c>
      <c r="B10" s="14"/>
      <c r="C10" s="15"/>
      <c r="D10" s="144">
        <v>2335263457.9969387</v>
      </c>
      <c r="E10" s="205" t="s">
        <v>13</v>
      </c>
      <c r="F10" s="206"/>
      <c r="G10" s="206"/>
      <c r="H10" s="207"/>
      <c r="I10" s="54"/>
      <c r="J10" s="5"/>
      <c r="K10" s="5"/>
      <c r="L10" s="5"/>
      <c r="M10" s="5"/>
      <c r="N10" s="5"/>
      <c r="O10" s="5"/>
      <c r="P10" s="5"/>
      <c r="Q10" s="5"/>
      <c r="R10" s="5"/>
      <c r="S10" s="5"/>
      <c r="T10" s="5"/>
      <c r="U10" s="5"/>
      <c r="V10" s="5"/>
      <c r="W10" s="5"/>
    </row>
    <row r="11" spans="1:27" ht="81" customHeight="1" thickBot="1" x14ac:dyDescent="0.4">
      <c r="A11" s="13" t="s">
        <v>14</v>
      </c>
      <c r="B11" s="14"/>
      <c r="C11" s="15"/>
      <c r="D11" s="144">
        <v>868389820.5848521</v>
      </c>
      <c r="E11" s="205" t="s">
        <v>15</v>
      </c>
      <c r="F11" s="206"/>
      <c r="G11" s="206"/>
      <c r="H11" s="207"/>
      <c r="I11" s="5"/>
      <c r="J11" s="5"/>
      <c r="K11" s="5"/>
      <c r="L11" s="5"/>
      <c r="M11" s="5"/>
      <c r="N11" s="5"/>
      <c r="O11" s="5"/>
      <c r="P11" s="5"/>
      <c r="Q11" s="5"/>
      <c r="R11" s="5"/>
      <c r="S11" s="5"/>
      <c r="T11" s="5"/>
      <c r="U11" s="5"/>
      <c r="V11" s="5"/>
      <c r="W11" s="5"/>
    </row>
    <row r="12" spans="1:27" ht="81" customHeight="1" thickBot="1" x14ac:dyDescent="0.4">
      <c r="A12" s="13" t="s">
        <v>16</v>
      </c>
      <c r="B12" s="14"/>
      <c r="C12" s="15"/>
      <c r="D12" s="141">
        <f>'TPPG Baseline Uplift'!I12</f>
        <v>37113810</v>
      </c>
      <c r="E12" s="199" t="s">
        <v>383</v>
      </c>
      <c r="F12" s="200"/>
      <c r="G12" s="200"/>
      <c r="H12" s="201"/>
      <c r="I12" s="5"/>
      <c r="J12" s="5"/>
      <c r="K12" s="5"/>
      <c r="L12" s="5"/>
      <c r="M12" s="5"/>
      <c r="N12" s="5"/>
      <c r="O12" s="5"/>
      <c r="P12" s="5"/>
      <c r="Q12" s="5"/>
      <c r="R12" s="5"/>
      <c r="S12" s="5"/>
      <c r="T12" s="5"/>
      <c r="U12" s="5"/>
      <c r="V12" s="5"/>
      <c r="W12" s="5"/>
    </row>
    <row r="13" spans="1:27" ht="84.75" customHeight="1" thickBot="1" x14ac:dyDescent="0.4">
      <c r="A13" s="13" t="s">
        <v>17</v>
      </c>
      <c r="B13" s="14"/>
      <c r="C13" s="15"/>
      <c r="D13" s="141">
        <f>'TPPG Baseline Uplift'!J12</f>
        <v>13224043</v>
      </c>
      <c r="E13" s="202"/>
      <c r="F13" s="203"/>
      <c r="G13" s="203"/>
      <c r="H13" s="204"/>
      <c r="I13" s="5"/>
      <c r="J13" s="5"/>
      <c r="K13" s="5"/>
      <c r="L13" s="5"/>
      <c r="M13" s="5"/>
      <c r="N13" s="5"/>
      <c r="O13" s="5"/>
      <c r="P13" s="5"/>
      <c r="Q13" s="5"/>
      <c r="R13" s="5"/>
      <c r="S13" s="5"/>
      <c r="T13" s="5"/>
      <c r="U13" s="5"/>
      <c r="V13" s="5"/>
      <c r="W13" s="5"/>
    </row>
    <row r="14" spans="1:27" ht="112.5" customHeight="1" thickBot="1" x14ac:dyDescent="0.4">
      <c r="A14" s="13" t="s">
        <v>18</v>
      </c>
      <c r="B14" s="14"/>
      <c r="C14" s="15"/>
      <c r="D14" s="145">
        <f>SUM(D10:D13)</f>
        <v>3253991131.5817909</v>
      </c>
      <c r="E14" s="205" t="s">
        <v>19</v>
      </c>
      <c r="F14" s="206"/>
      <c r="G14" s="206"/>
      <c r="H14" s="207"/>
      <c r="I14" s="5"/>
      <c r="J14" s="5"/>
      <c r="K14" s="5"/>
      <c r="L14" s="5"/>
      <c r="M14" s="5"/>
      <c r="N14" s="5"/>
      <c r="O14" s="5"/>
      <c r="P14" s="5"/>
      <c r="Q14" s="5"/>
      <c r="R14" s="5"/>
      <c r="S14" s="5"/>
      <c r="T14" s="5"/>
      <c r="U14" s="5"/>
      <c r="V14" s="5"/>
      <c r="W14" s="5"/>
    </row>
    <row r="15" spans="1:27" ht="22" customHeight="1" thickBot="1" x14ac:dyDescent="0.4">
      <c r="A15" s="14"/>
      <c r="B15" s="14"/>
      <c r="C15" s="14"/>
      <c r="D15" s="28"/>
      <c r="E15" s="26"/>
      <c r="F15" s="26"/>
      <c r="G15" s="26"/>
      <c r="H15" s="26"/>
      <c r="I15" s="5"/>
      <c r="J15" s="5"/>
      <c r="K15" s="5"/>
      <c r="L15" s="5"/>
      <c r="M15" s="5"/>
      <c r="N15" s="5"/>
      <c r="O15" s="5"/>
      <c r="P15" s="5"/>
      <c r="Q15" s="5"/>
      <c r="R15" s="5"/>
      <c r="S15" s="5"/>
      <c r="T15" s="5"/>
      <c r="U15" s="5"/>
      <c r="V15" s="5"/>
      <c r="W15" s="5"/>
      <c r="Z15" s="25"/>
      <c r="AA15" s="25"/>
    </row>
    <row r="16" spans="1:27" ht="99" customHeight="1" thickBot="1" x14ac:dyDescent="0.4">
      <c r="A16" s="13" t="s">
        <v>20</v>
      </c>
      <c r="B16" s="14"/>
      <c r="C16" s="14"/>
      <c r="D16" s="146">
        <v>411405299.01999998</v>
      </c>
      <c r="E16" s="206" t="s">
        <v>21</v>
      </c>
      <c r="F16" s="206"/>
      <c r="G16" s="206"/>
      <c r="H16" s="207"/>
    </row>
    <row r="17" spans="1:29" ht="21.75" customHeight="1" thickBot="1" x14ac:dyDescent="0.4">
      <c r="A17" s="31"/>
      <c r="B17" s="31"/>
      <c r="C17" s="31"/>
      <c r="D17" s="25"/>
      <c r="E17" s="45"/>
      <c r="F17" s="45"/>
      <c r="G17" s="45"/>
      <c r="H17" s="45"/>
    </row>
    <row r="18" spans="1:29" ht="99.75" customHeight="1" thickBot="1" x14ac:dyDescent="0.4">
      <c r="A18" s="13" t="s">
        <v>22</v>
      </c>
      <c r="B18" s="14"/>
      <c r="C18" s="15"/>
      <c r="D18" s="144">
        <v>54790006.488000005</v>
      </c>
      <c r="E18" s="205" t="s">
        <v>23</v>
      </c>
      <c r="F18" s="206"/>
      <c r="G18" s="206"/>
      <c r="H18" s="207"/>
    </row>
    <row r="19" spans="1:29" ht="82.5" customHeight="1" thickBot="1" x14ac:dyDescent="0.4">
      <c r="A19" s="13" t="s">
        <v>24</v>
      </c>
      <c r="B19" s="14"/>
      <c r="C19" s="15"/>
      <c r="D19" s="144">
        <v>8041379</v>
      </c>
      <c r="E19" s="205" t="s">
        <v>374</v>
      </c>
      <c r="F19" s="206"/>
      <c r="G19" s="206"/>
      <c r="H19" s="207"/>
      <c r="I19" s="31"/>
      <c r="J19" s="31"/>
      <c r="K19" s="31"/>
      <c r="L19" s="31"/>
      <c r="M19" s="31"/>
      <c r="N19" s="31"/>
      <c r="O19" s="31"/>
      <c r="P19" s="31"/>
      <c r="Q19" s="31"/>
      <c r="R19" s="31"/>
      <c r="S19" s="31"/>
    </row>
    <row r="20" spans="1:29" ht="54.75" customHeight="1" thickBot="1" x14ac:dyDescent="0.4">
      <c r="A20" s="13" t="s">
        <v>25</v>
      </c>
      <c r="B20" s="14"/>
      <c r="C20" s="15"/>
      <c r="D20" s="144">
        <v>9835414.5119999945</v>
      </c>
      <c r="E20" s="205" t="s">
        <v>26</v>
      </c>
      <c r="F20" s="206"/>
      <c r="G20" s="206"/>
      <c r="H20" s="207"/>
      <c r="I20" s="31"/>
      <c r="J20" s="31"/>
      <c r="K20" s="31"/>
      <c r="L20" s="31"/>
      <c r="M20" s="31"/>
      <c r="N20" s="31"/>
      <c r="O20" s="31"/>
      <c r="P20" s="31"/>
      <c r="Q20" s="31"/>
      <c r="R20" s="31"/>
      <c r="S20" s="31"/>
    </row>
    <row r="21" spans="1:29" ht="63.75" customHeight="1" thickBot="1" x14ac:dyDescent="0.4">
      <c r="A21" s="13" t="s">
        <v>27</v>
      </c>
      <c r="B21" s="14"/>
      <c r="C21" s="14"/>
      <c r="D21" s="149">
        <f>SUM(D18:D20)</f>
        <v>72666800</v>
      </c>
      <c r="E21" s="205" t="s">
        <v>28</v>
      </c>
      <c r="F21" s="206"/>
      <c r="G21" s="206"/>
      <c r="H21" s="207"/>
      <c r="I21" s="40"/>
      <c r="J21" s="52"/>
      <c r="K21" s="52"/>
      <c r="L21" s="52"/>
      <c r="M21" s="52"/>
      <c r="N21" s="5"/>
      <c r="O21" s="5"/>
      <c r="P21" s="5"/>
      <c r="Q21" s="5"/>
      <c r="R21" s="5"/>
      <c r="S21" s="5"/>
      <c r="T21" s="5"/>
      <c r="U21" s="5"/>
      <c r="V21" s="5"/>
      <c r="W21" s="5"/>
      <c r="X21" s="5"/>
      <c r="Y21" s="5"/>
    </row>
    <row r="22" spans="1:29" ht="51.75" customHeight="1" thickBot="1" x14ac:dyDescent="0.4">
      <c r="A22" s="45"/>
      <c r="B22" s="45"/>
      <c r="C22" s="45"/>
      <c r="D22" s="46"/>
      <c r="E22" s="25"/>
      <c r="F22" s="45"/>
      <c r="G22" s="45"/>
      <c r="H22" s="45"/>
      <c r="I22" s="45"/>
      <c r="J22" s="40"/>
      <c r="K22" s="5"/>
      <c r="L22" s="5"/>
      <c r="M22" s="5"/>
      <c r="N22" s="5"/>
      <c r="O22" s="5"/>
      <c r="P22" s="5"/>
      <c r="Q22" s="5"/>
      <c r="R22" s="5"/>
      <c r="S22" s="5"/>
      <c r="T22" s="5"/>
      <c r="U22" s="5"/>
      <c r="V22" s="5"/>
      <c r="W22" s="5"/>
      <c r="X22" s="5"/>
      <c r="Y22" s="5"/>
      <c r="Z22" s="5"/>
    </row>
    <row r="23" spans="1:29" ht="64.5" customHeight="1" thickBot="1" x14ac:dyDescent="0.4">
      <c r="A23" s="197" t="s">
        <v>29</v>
      </c>
      <c r="B23" s="198"/>
      <c r="C23" s="17" t="s">
        <v>30</v>
      </c>
      <c r="D23" s="17" t="s">
        <v>31</v>
      </c>
      <c r="E23" s="17" t="s">
        <v>32</v>
      </c>
      <c r="F23" s="208" t="s">
        <v>33</v>
      </c>
      <c r="G23" s="209"/>
      <c r="H23" s="209"/>
      <c r="I23" s="210"/>
      <c r="J23" s="5"/>
      <c r="K23" s="5"/>
      <c r="L23" s="5"/>
      <c r="M23" s="5"/>
      <c r="N23" s="5"/>
      <c r="O23" s="5"/>
      <c r="P23" s="5"/>
      <c r="Q23" s="5"/>
      <c r="R23" s="5"/>
      <c r="S23" s="5"/>
      <c r="T23" s="5"/>
      <c r="U23" s="5"/>
      <c r="V23" s="5"/>
      <c r="W23" s="5"/>
      <c r="X23" s="5"/>
    </row>
    <row r="24" spans="1:29" ht="64.5" customHeight="1" thickBot="1" x14ac:dyDescent="0.4">
      <c r="A24" s="18" t="s">
        <v>34</v>
      </c>
      <c r="B24" s="18"/>
      <c r="C24" s="19">
        <v>0.89500000000000002</v>
      </c>
      <c r="D24" s="147">
        <v>2114627392.6036072</v>
      </c>
      <c r="E24" s="142">
        <f>D24/SUMPRODUCT(ACA!I13:I162, 'Formula Factor Data'!D11:D160)/15/38</f>
        <v>4.2324941768573225</v>
      </c>
      <c r="F24" s="205" t="s">
        <v>35</v>
      </c>
      <c r="G24" s="206"/>
      <c r="H24" s="206"/>
      <c r="I24" s="207"/>
      <c r="J24" s="5"/>
      <c r="K24" s="5"/>
      <c r="L24" s="5"/>
      <c r="M24" s="5"/>
      <c r="N24" s="5"/>
      <c r="O24" s="5"/>
      <c r="P24" s="5"/>
      <c r="Q24" s="5"/>
      <c r="R24" s="5"/>
      <c r="S24" s="5"/>
      <c r="T24" s="5"/>
      <c r="U24" s="5"/>
      <c r="V24" s="5"/>
      <c r="W24" s="5"/>
      <c r="X24" s="5"/>
      <c r="Y24" s="5"/>
      <c r="Z24" s="5"/>
      <c r="AC24" s="5"/>
    </row>
    <row r="25" spans="1:29" ht="67.5" customHeight="1" thickBot="1" x14ac:dyDescent="0.4">
      <c r="A25" s="18" t="s">
        <v>375</v>
      </c>
      <c r="B25" s="18"/>
      <c r="C25" s="19">
        <v>0.08</v>
      </c>
      <c r="D25" s="147">
        <v>189016973.64054587</v>
      </c>
      <c r="E25" s="143">
        <f>D25/SUMPRODUCT(ACA!I13:I162, 'Formula Factor Data'!D11:D160, 'Formula Factor Data'!E11:E160)/15/38</f>
        <v>1.7740436802949404</v>
      </c>
      <c r="F25" s="205" t="s">
        <v>36</v>
      </c>
      <c r="G25" s="206"/>
      <c r="H25" s="206"/>
      <c r="I25" s="207"/>
    </row>
    <row r="26" spans="1:29" ht="63" customHeight="1" thickBot="1" x14ac:dyDescent="0.4">
      <c r="A26" s="18" t="s">
        <v>37</v>
      </c>
      <c r="B26" s="18"/>
      <c r="C26" s="19">
        <v>1.4999999999999999E-2</v>
      </c>
      <c r="D26" s="147">
        <v>35440682.557602353</v>
      </c>
      <c r="E26" s="142">
        <f>D26/SUMPRODUCT(ACA!I13:I162, 'Formula Factor Data'!D11:D160, 'Formula Factor Data'!F11:F160)/15/38</f>
        <v>0.32243710442803086</v>
      </c>
      <c r="F26" s="205" t="s">
        <v>38</v>
      </c>
      <c r="G26" s="206"/>
      <c r="H26" s="206"/>
      <c r="I26" s="207"/>
    </row>
    <row r="27" spans="1:29" ht="60" customHeight="1" thickBot="1" x14ac:dyDescent="0.4">
      <c r="A27" s="27" t="s">
        <v>39</v>
      </c>
      <c r="B27" s="18"/>
      <c r="C27" s="19">
        <v>0.01</v>
      </c>
      <c r="D27" s="147">
        <v>23627121.705068234</v>
      </c>
      <c r="E27" s="142">
        <f>D27/SUMPRODUCT(ACA!I13:I162, 'Formula Factor Data'!D11:D160, 'Formula Factor Data'!G11:G160)/15/38</f>
        <v>1.7254644931458538</v>
      </c>
      <c r="F27" s="205" t="s">
        <v>40</v>
      </c>
      <c r="G27" s="206"/>
      <c r="H27" s="206"/>
      <c r="I27" s="207"/>
    </row>
    <row r="28" spans="1:29" ht="16" thickBot="1" x14ac:dyDescent="0.4">
      <c r="A28" s="14"/>
      <c r="B28" s="14"/>
      <c r="C28" s="14"/>
      <c r="D28" s="29"/>
      <c r="E28" s="28"/>
      <c r="F28" s="26"/>
      <c r="G28" s="26"/>
      <c r="H28" s="26"/>
      <c r="I28" s="26"/>
    </row>
    <row r="29" spans="1:29" ht="54" customHeight="1" thickBot="1" x14ac:dyDescent="0.4">
      <c r="A29" s="27" t="s">
        <v>41</v>
      </c>
      <c r="B29" s="27"/>
      <c r="C29" s="19">
        <v>1</v>
      </c>
      <c r="D29" s="148">
        <f>D16</f>
        <v>411405299.01999998</v>
      </c>
      <c r="E29" s="142">
        <f>D29/SUMPRODUCT('Formula Factor Data'!L11:L160, ACA!P13:P162)/15/38</f>
        <v>5.3682028231504448</v>
      </c>
      <c r="F29" s="205" t="s">
        <v>42</v>
      </c>
      <c r="G29" s="206"/>
      <c r="H29" s="206"/>
      <c r="I29" s="207"/>
      <c r="L29" s="51"/>
    </row>
    <row r="30" spans="1:29" ht="9.75" customHeight="1" x14ac:dyDescent="0.35">
      <c r="A30" s="47"/>
      <c r="B30" s="47"/>
      <c r="C30" s="48"/>
      <c r="D30" s="49"/>
      <c r="E30" s="50"/>
      <c r="F30" s="45"/>
      <c r="G30" s="45"/>
      <c r="H30" s="45"/>
      <c r="I30" s="45"/>
    </row>
    <row r="31" spans="1:29" ht="11.25" customHeight="1" x14ac:dyDescent="0.35">
      <c r="D31" s="20"/>
      <c r="E31" s="16"/>
    </row>
    <row r="32" spans="1:29" ht="15.5" x14ac:dyDescent="0.35">
      <c r="A32" s="211" t="s">
        <v>43</v>
      </c>
      <c r="B32" s="211"/>
      <c r="C32" s="211"/>
    </row>
    <row r="33" spans="1:9" ht="15.65" customHeight="1" x14ac:dyDescent="0.35">
      <c r="A33" s="159" t="s">
        <v>377</v>
      </c>
      <c r="B33" s="159"/>
      <c r="C33" s="159"/>
      <c r="D33" s="159"/>
      <c r="E33" s="159"/>
      <c r="F33" s="159"/>
      <c r="G33" s="159"/>
      <c r="H33" s="159"/>
      <c r="I33" s="159"/>
    </row>
    <row r="34" spans="1:9" ht="15.65" customHeight="1" x14ac:dyDescent="0.35">
      <c r="A34" s="159" t="s">
        <v>44</v>
      </c>
      <c r="B34" s="159"/>
      <c r="C34" s="159"/>
      <c r="D34" s="159"/>
      <c r="E34" s="159"/>
      <c r="F34" s="159"/>
      <c r="G34" s="159"/>
      <c r="H34" s="159"/>
      <c r="I34" s="159"/>
    </row>
    <row r="35" spans="1:9" ht="15.5" x14ac:dyDescent="0.35">
      <c r="A35" s="111"/>
      <c r="B35" s="111"/>
      <c r="C35" s="111"/>
      <c r="D35" s="111"/>
      <c r="E35" s="111"/>
      <c r="F35" s="111"/>
      <c r="G35" s="111"/>
      <c r="H35" s="111"/>
      <c r="I35" s="111"/>
    </row>
    <row r="36" spans="1:9" ht="15.5" x14ac:dyDescent="0.35">
      <c r="A36" s="55"/>
    </row>
  </sheetData>
  <mergeCells count="17">
    <mergeCell ref="F25:I25"/>
    <mergeCell ref="F26:I26"/>
    <mergeCell ref="F29:I29"/>
    <mergeCell ref="F27:I27"/>
    <mergeCell ref="A32:C32"/>
    <mergeCell ref="F24:I24"/>
    <mergeCell ref="E14:H14"/>
    <mergeCell ref="E18:H18"/>
    <mergeCell ref="E19:H19"/>
    <mergeCell ref="E20:H20"/>
    <mergeCell ref="E21:H21"/>
    <mergeCell ref="A23:B23"/>
    <mergeCell ref="E12:H13"/>
    <mergeCell ref="E10:H10"/>
    <mergeCell ref="E11:H11"/>
    <mergeCell ref="E16:H16"/>
    <mergeCell ref="F23:I23"/>
  </mergeCells>
  <phoneticPr fontId="1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EAAD9-0CC2-4D88-B1D3-015CDFF287B2}">
  <sheetPr codeName="Sheet4">
    <tabColor theme="6" tint="0.39997558519241921"/>
  </sheetPr>
  <dimension ref="A1:I158"/>
  <sheetViews>
    <sheetView zoomScaleNormal="100" workbookViewId="0"/>
  </sheetViews>
  <sheetFormatPr defaultColWidth="9.1796875" defaultRowHeight="14.5" x14ac:dyDescent="0.35"/>
  <cols>
    <col min="1" max="1" width="35.7265625" style="21" customWidth="1"/>
    <col min="2" max="2" width="15.7265625" style="21" customWidth="1"/>
    <col min="3" max="3" width="40.7265625" style="21" customWidth="1"/>
    <col min="4" max="9" width="22.54296875" style="21" customWidth="1"/>
    <col min="10" max="16384" width="9.1796875" style="21"/>
  </cols>
  <sheetData>
    <row r="1" spans="1:9" ht="45" customHeight="1" x14ac:dyDescent="0.35">
      <c r="A1" s="151" t="s">
        <v>388</v>
      </c>
      <c r="B1" s="152"/>
      <c r="C1" s="152"/>
      <c r="D1" s="152"/>
      <c r="E1" s="152"/>
      <c r="F1" s="152"/>
      <c r="G1" s="152"/>
      <c r="H1" s="152"/>
      <c r="I1" s="152"/>
    </row>
    <row r="2" spans="1:9" ht="19" customHeight="1" x14ac:dyDescent="0.35">
      <c r="A2" s="57"/>
      <c r="B2" s="59"/>
      <c r="C2" s="59"/>
      <c r="D2" s="105" t="s">
        <v>364</v>
      </c>
      <c r="E2" s="99"/>
      <c r="F2" s="99"/>
      <c r="G2" s="99"/>
      <c r="H2" s="99"/>
      <c r="I2" s="100"/>
    </row>
    <row r="3" spans="1:9" ht="16" customHeight="1" x14ac:dyDescent="0.35">
      <c r="A3" s="57"/>
      <c r="B3" s="59"/>
      <c r="C3" s="59"/>
      <c r="D3" s="106" t="s">
        <v>380</v>
      </c>
      <c r="E3" s="101"/>
      <c r="F3" s="101"/>
      <c r="G3" s="101"/>
      <c r="H3" s="101"/>
      <c r="I3" s="102"/>
    </row>
    <row r="4" spans="1:9" ht="19" customHeight="1" x14ac:dyDescent="0.35">
      <c r="A4" s="61"/>
      <c r="B4" s="59"/>
      <c r="C4" s="59"/>
      <c r="D4" s="106" t="s">
        <v>365</v>
      </c>
      <c r="E4" s="101"/>
      <c r="F4" s="101"/>
      <c r="G4" s="101"/>
      <c r="H4" s="101"/>
      <c r="I4" s="102"/>
    </row>
    <row r="5" spans="1:9" ht="19" customHeight="1" x14ac:dyDescent="0.35">
      <c r="A5" s="30"/>
      <c r="B5" s="22"/>
      <c r="C5" s="22"/>
      <c r="D5" s="106" t="s">
        <v>366</v>
      </c>
      <c r="E5" s="108"/>
      <c r="F5" s="108"/>
      <c r="G5" s="108"/>
      <c r="H5" s="108"/>
      <c r="I5" s="102"/>
    </row>
    <row r="6" spans="1:9" ht="23.5" customHeight="1" x14ac:dyDescent="0.35">
      <c r="A6" s="30"/>
      <c r="B6" s="22"/>
      <c r="C6" s="22"/>
      <c r="D6" s="106" t="s">
        <v>367</v>
      </c>
      <c r="E6" s="108"/>
      <c r="F6" s="108"/>
      <c r="G6" s="108"/>
      <c r="H6" s="108"/>
      <c r="I6" s="102"/>
    </row>
    <row r="7" spans="1:9" ht="60" customHeight="1" x14ac:dyDescent="0.35">
      <c r="A7" s="160" t="s">
        <v>45</v>
      </c>
      <c r="B7" s="160" t="s">
        <v>46</v>
      </c>
      <c r="C7" s="160" t="s">
        <v>47</v>
      </c>
      <c r="D7" s="186" t="s">
        <v>393</v>
      </c>
      <c r="E7" s="186" t="s">
        <v>394</v>
      </c>
      <c r="F7" s="186" t="s">
        <v>395</v>
      </c>
      <c r="G7" s="188" t="s">
        <v>396</v>
      </c>
      <c r="H7" s="188" t="s">
        <v>48</v>
      </c>
      <c r="I7" s="188" t="s">
        <v>49</v>
      </c>
    </row>
    <row r="8" spans="1:9" ht="15.5" x14ac:dyDescent="0.35">
      <c r="A8" s="64" t="s">
        <v>144</v>
      </c>
      <c r="B8" s="65">
        <v>831</v>
      </c>
      <c r="C8" s="64" t="s">
        <v>146</v>
      </c>
      <c r="D8" s="76">
        <v>4.92</v>
      </c>
      <c r="E8" s="76">
        <v>0.09</v>
      </c>
      <c r="F8" s="76">
        <v>5.01</v>
      </c>
      <c r="G8" s="76">
        <v>5.0999999999999996</v>
      </c>
      <c r="H8" s="76">
        <v>8.9999999999999858E-2</v>
      </c>
      <c r="I8" s="161">
        <v>1.7964071856287397E-2</v>
      </c>
    </row>
    <row r="9" spans="1:9" ht="15.5" x14ac:dyDescent="0.35">
      <c r="A9" s="64" t="s">
        <v>144</v>
      </c>
      <c r="B9" s="65">
        <v>830</v>
      </c>
      <c r="C9" s="64" t="s">
        <v>145</v>
      </c>
      <c r="D9" s="76">
        <v>4.6100000000000003</v>
      </c>
      <c r="E9" s="76">
        <v>0.08</v>
      </c>
      <c r="F9" s="76">
        <v>4.6900000000000004</v>
      </c>
      <c r="G9" s="76">
        <v>4.87</v>
      </c>
      <c r="H9" s="76">
        <v>0.17999999999999972</v>
      </c>
      <c r="I9" s="161">
        <v>3.8379530916844283E-2</v>
      </c>
    </row>
    <row r="10" spans="1:9" ht="15.5" x14ac:dyDescent="0.35">
      <c r="A10" s="64" t="s">
        <v>144</v>
      </c>
      <c r="B10" s="65">
        <v>856</v>
      </c>
      <c r="C10" s="64" t="s">
        <v>157</v>
      </c>
      <c r="D10" s="76">
        <v>4.8699999999999992</v>
      </c>
      <c r="E10" s="76">
        <v>0.12</v>
      </c>
      <c r="F10" s="76">
        <v>4.9899999999999993</v>
      </c>
      <c r="G10" s="76">
        <v>5.04</v>
      </c>
      <c r="H10" s="76">
        <v>5.0000000000000711E-2</v>
      </c>
      <c r="I10" s="161">
        <v>1.0020040080160464E-2</v>
      </c>
    </row>
    <row r="11" spans="1:9" ht="15.5" x14ac:dyDescent="0.35">
      <c r="A11" s="64" t="s">
        <v>144</v>
      </c>
      <c r="B11" s="65">
        <v>855</v>
      </c>
      <c r="C11" s="64" t="s">
        <v>156</v>
      </c>
      <c r="D11" s="76">
        <v>4.6100000000000003</v>
      </c>
      <c r="E11" s="76">
        <v>0</v>
      </c>
      <c r="F11" s="76">
        <v>4.6100000000000003</v>
      </c>
      <c r="G11" s="76">
        <v>4.8600000000000003</v>
      </c>
      <c r="H11" s="76">
        <v>0.25</v>
      </c>
      <c r="I11" s="161">
        <v>5.4229934924078085E-2</v>
      </c>
    </row>
    <row r="12" spans="1:9" ht="15.5" x14ac:dyDescent="0.35">
      <c r="A12" s="64" t="s">
        <v>144</v>
      </c>
      <c r="B12" s="65">
        <v>925</v>
      </c>
      <c r="C12" s="64" t="s">
        <v>197</v>
      </c>
      <c r="D12" s="76">
        <v>4.6100000000000003</v>
      </c>
      <c r="E12" s="76">
        <v>0.03</v>
      </c>
      <c r="F12" s="76">
        <v>4.6400000000000006</v>
      </c>
      <c r="G12" s="76">
        <v>4.8600000000000003</v>
      </c>
      <c r="H12" s="76">
        <v>0.21999999999999975</v>
      </c>
      <c r="I12" s="161">
        <v>4.7413793103448218E-2</v>
      </c>
    </row>
    <row r="13" spans="1:9" ht="15.5" x14ac:dyDescent="0.35">
      <c r="A13" s="64" t="s">
        <v>144</v>
      </c>
      <c r="B13" s="65">
        <v>940</v>
      </c>
      <c r="C13" s="64" t="s">
        <v>206</v>
      </c>
      <c r="D13" s="76">
        <v>4.6599999999999993</v>
      </c>
      <c r="E13" s="76">
        <v>0.05</v>
      </c>
      <c r="F13" s="76">
        <v>4.7099999999999991</v>
      </c>
      <c r="G13" s="76">
        <v>4.92</v>
      </c>
      <c r="H13" s="76">
        <v>0.21000000000000085</v>
      </c>
      <c r="I13" s="161">
        <v>4.4585987261146688E-2</v>
      </c>
    </row>
    <row r="14" spans="1:9" ht="15.5" x14ac:dyDescent="0.35">
      <c r="A14" s="64" t="s">
        <v>144</v>
      </c>
      <c r="B14" s="65">
        <v>892</v>
      </c>
      <c r="C14" s="64" t="s">
        <v>187</v>
      </c>
      <c r="D14" s="76">
        <v>5.2299999999999995</v>
      </c>
      <c r="E14" s="76">
        <v>0.16</v>
      </c>
      <c r="F14" s="76">
        <v>5.39</v>
      </c>
      <c r="G14" s="76">
        <v>5.44</v>
      </c>
      <c r="H14" s="76">
        <v>5.0000000000000711E-2</v>
      </c>
      <c r="I14" s="161">
        <v>9.2764378478665515E-3</v>
      </c>
    </row>
    <row r="15" spans="1:9" ht="15.5" x14ac:dyDescent="0.35">
      <c r="A15" s="64" t="s">
        <v>144</v>
      </c>
      <c r="B15" s="65">
        <v>891</v>
      </c>
      <c r="C15" s="64" t="s">
        <v>186</v>
      </c>
      <c r="D15" s="76">
        <v>4.6100000000000003</v>
      </c>
      <c r="E15" s="76">
        <v>0.1</v>
      </c>
      <c r="F15" s="76">
        <v>4.71</v>
      </c>
      <c r="G15" s="76">
        <v>4.8600000000000003</v>
      </c>
      <c r="H15" s="76">
        <v>0.15000000000000036</v>
      </c>
      <c r="I15" s="161">
        <v>3.184713375796186E-2</v>
      </c>
    </row>
    <row r="16" spans="1:9" ht="15.5" x14ac:dyDescent="0.35">
      <c r="A16" s="64" t="s">
        <v>144</v>
      </c>
      <c r="B16" s="65">
        <v>857</v>
      </c>
      <c r="C16" s="64" t="s">
        <v>158</v>
      </c>
      <c r="D16" s="76">
        <v>4.6100000000000003</v>
      </c>
      <c r="E16" s="76">
        <v>0.02</v>
      </c>
      <c r="F16" s="76">
        <v>4.63</v>
      </c>
      <c r="G16" s="76">
        <v>4.8600000000000003</v>
      </c>
      <c r="H16" s="76">
        <v>0.23000000000000043</v>
      </c>
      <c r="I16" s="161">
        <v>4.9676025917926657E-2</v>
      </c>
    </row>
    <row r="17" spans="1:9" ht="15.5" x14ac:dyDescent="0.35">
      <c r="A17" s="64" t="s">
        <v>144</v>
      </c>
      <c r="B17" s="65">
        <v>941</v>
      </c>
      <c r="C17" s="64" t="s">
        <v>207</v>
      </c>
      <c r="D17" s="76">
        <v>4.6599999999999993</v>
      </c>
      <c r="E17" s="76">
        <v>0.04</v>
      </c>
      <c r="F17" s="76">
        <v>4.6999999999999993</v>
      </c>
      <c r="G17" s="76">
        <v>4.91</v>
      </c>
      <c r="H17" s="76">
        <v>0.21000000000000085</v>
      </c>
      <c r="I17" s="161">
        <v>4.4680851063829977E-2</v>
      </c>
    </row>
    <row r="18" spans="1:9" ht="15.5" x14ac:dyDescent="0.35">
      <c r="A18" s="64" t="s">
        <v>138</v>
      </c>
      <c r="B18" s="65">
        <v>822</v>
      </c>
      <c r="C18" s="64" t="s">
        <v>269</v>
      </c>
      <c r="D18" s="76">
        <v>4.8699999999999992</v>
      </c>
      <c r="E18" s="76">
        <v>0.09</v>
      </c>
      <c r="F18" s="76">
        <v>4.9599999999999991</v>
      </c>
      <c r="G18" s="76">
        <v>5.18</v>
      </c>
      <c r="H18" s="76">
        <v>0.22000000000000064</v>
      </c>
      <c r="I18" s="161">
        <v>4.4354838709677553E-2</v>
      </c>
    </row>
    <row r="19" spans="1:9" ht="15.5" x14ac:dyDescent="0.35">
      <c r="A19" s="64" t="s">
        <v>138</v>
      </c>
      <c r="B19" s="65">
        <v>873</v>
      </c>
      <c r="C19" s="64" t="s">
        <v>169</v>
      </c>
      <c r="D19" s="76">
        <v>4.7299999999999995</v>
      </c>
      <c r="E19" s="76">
        <v>0.03</v>
      </c>
      <c r="F19" s="76">
        <v>4.76</v>
      </c>
      <c r="G19" s="76">
        <v>4.97</v>
      </c>
      <c r="H19" s="76">
        <v>0.20999999999999996</v>
      </c>
      <c r="I19" s="161">
        <v>4.4117647058823525E-2</v>
      </c>
    </row>
    <row r="20" spans="1:9" ht="15.5" x14ac:dyDescent="0.35">
      <c r="A20" s="64" t="s">
        <v>138</v>
      </c>
      <c r="B20" s="65">
        <v>823</v>
      </c>
      <c r="C20" s="64" t="s">
        <v>140</v>
      </c>
      <c r="D20" s="76">
        <v>4.6100000000000003</v>
      </c>
      <c r="E20" s="76">
        <v>0.12</v>
      </c>
      <c r="F20" s="76">
        <v>4.7300000000000004</v>
      </c>
      <c r="G20" s="76">
        <v>4.9400000000000004</v>
      </c>
      <c r="H20" s="76">
        <v>0.20999999999999996</v>
      </c>
      <c r="I20" s="161">
        <v>4.4397463002114154E-2</v>
      </c>
    </row>
    <row r="21" spans="1:9" ht="15.5" x14ac:dyDescent="0.35">
      <c r="A21" s="64" t="s">
        <v>138</v>
      </c>
      <c r="B21" s="65">
        <v>881</v>
      </c>
      <c r="C21" s="64" t="s">
        <v>176</v>
      </c>
      <c r="D21" s="76">
        <v>4.7799999999999994</v>
      </c>
      <c r="E21" s="76">
        <v>0.04</v>
      </c>
      <c r="F21" s="76">
        <v>4.8199999999999994</v>
      </c>
      <c r="G21" s="76">
        <v>5.04</v>
      </c>
      <c r="H21" s="76">
        <v>0.22000000000000064</v>
      </c>
      <c r="I21" s="161">
        <v>4.5643153526971091E-2</v>
      </c>
    </row>
    <row r="22" spans="1:9" ht="15.5" x14ac:dyDescent="0.35">
      <c r="A22" s="64" t="s">
        <v>138</v>
      </c>
      <c r="B22" s="65">
        <v>919</v>
      </c>
      <c r="C22" s="64" t="s">
        <v>195</v>
      </c>
      <c r="D22" s="76">
        <v>5.6899999999999995</v>
      </c>
      <c r="E22" s="76">
        <v>0.09</v>
      </c>
      <c r="F22" s="76">
        <v>5.7799999999999994</v>
      </c>
      <c r="G22" s="76">
        <v>5.84</v>
      </c>
      <c r="H22" s="76">
        <v>6.0000000000000497E-2</v>
      </c>
      <c r="I22" s="161">
        <v>1.038062283737033E-2</v>
      </c>
    </row>
    <row r="23" spans="1:9" ht="15.5" x14ac:dyDescent="0.35">
      <c r="A23" s="64" t="s">
        <v>138</v>
      </c>
      <c r="B23" s="65">
        <v>821</v>
      </c>
      <c r="C23" s="64" t="s">
        <v>139</v>
      </c>
      <c r="D23" s="76">
        <v>5.1099999999999994</v>
      </c>
      <c r="E23" s="76">
        <v>0.04</v>
      </c>
      <c r="F23" s="76">
        <v>5.1499999999999995</v>
      </c>
      <c r="G23" s="76">
        <v>5.33</v>
      </c>
      <c r="H23" s="76">
        <v>0.1800000000000006</v>
      </c>
      <c r="I23" s="161">
        <v>3.4951456310679731E-2</v>
      </c>
    </row>
    <row r="24" spans="1:9" ht="15.5" x14ac:dyDescent="0.35">
      <c r="A24" s="64" t="s">
        <v>138</v>
      </c>
      <c r="B24" s="65">
        <v>926</v>
      </c>
      <c r="C24" s="64" t="s">
        <v>198</v>
      </c>
      <c r="D24" s="76">
        <v>4.6100000000000003</v>
      </c>
      <c r="E24" s="76">
        <v>0.06</v>
      </c>
      <c r="F24" s="76">
        <v>4.67</v>
      </c>
      <c r="G24" s="76">
        <v>4.88</v>
      </c>
      <c r="H24" s="76">
        <v>0.20999999999999996</v>
      </c>
      <c r="I24" s="161">
        <v>4.4967880085653097E-2</v>
      </c>
    </row>
    <row r="25" spans="1:9" ht="15.5" x14ac:dyDescent="0.35">
      <c r="A25" s="64" t="s">
        <v>138</v>
      </c>
      <c r="B25" s="65">
        <v>874</v>
      </c>
      <c r="C25" s="64" t="s">
        <v>170</v>
      </c>
      <c r="D25" s="76">
        <v>5.22</v>
      </c>
      <c r="E25" s="76">
        <v>0.02</v>
      </c>
      <c r="F25" s="76">
        <v>5.2399999999999993</v>
      </c>
      <c r="G25" s="76">
        <v>5.44</v>
      </c>
      <c r="H25" s="76">
        <v>0.20000000000000107</v>
      </c>
      <c r="I25" s="161">
        <v>3.8167938931297919E-2</v>
      </c>
    </row>
    <row r="26" spans="1:9" ht="15.5" x14ac:dyDescent="0.35">
      <c r="A26" s="64" t="s">
        <v>138</v>
      </c>
      <c r="B26" s="65">
        <v>882</v>
      </c>
      <c r="C26" s="64" t="s">
        <v>177</v>
      </c>
      <c r="D26" s="76">
        <v>4.71</v>
      </c>
      <c r="E26" s="76">
        <v>0.08</v>
      </c>
      <c r="F26" s="76">
        <v>4.79</v>
      </c>
      <c r="G26" s="76">
        <v>5</v>
      </c>
      <c r="H26" s="76">
        <v>0.20999999999999996</v>
      </c>
      <c r="I26" s="161">
        <v>4.3841336116910219E-2</v>
      </c>
    </row>
    <row r="27" spans="1:9" ht="15.5" x14ac:dyDescent="0.35">
      <c r="A27" s="64" t="s">
        <v>138</v>
      </c>
      <c r="B27" s="65">
        <v>935</v>
      </c>
      <c r="C27" s="64" t="s">
        <v>202</v>
      </c>
      <c r="D27" s="76">
        <v>4.6100000000000003</v>
      </c>
      <c r="E27" s="76">
        <v>0.06</v>
      </c>
      <c r="F27" s="76">
        <v>4.67</v>
      </c>
      <c r="G27" s="76">
        <v>4.88</v>
      </c>
      <c r="H27" s="76">
        <v>0.20999999999999996</v>
      </c>
      <c r="I27" s="161">
        <v>4.4967880085653097E-2</v>
      </c>
    </row>
    <row r="28" spans="1:9" ht="15.5" x14ac:dyDescent="0.35">
      <c r="A28" s="64" t="s">
        <v>138</v>
      </c>
      <c r="B28" s="65">
        <v>883</v>
      </c>
      <c r="C28" s="64" t="s">
        <v>178</v>
      </c>
      <c r="D28" s="76">
        <v>4.7699999999999996</v>
      </c>
      <c r="E28" s="76">
        <v>0.12</v>
      </c>
      <c r="F28" s="76">
        <v>4.8899999999999997</v>
      </c>
      <c r="G28" s="76">
        <v>5.1100000000000003</v>
      </c>
      <c r="H28" s="76">
        <v>0.22000000000000064</v>
      </c>
      <c r="I28" s="161">
        <v>4.4989775051124878E-2</v>
      </c>
    </row>
    <row r="29" spans="1:9" ht="15.5" x14ac:dyDescent="0.35">
      <c r="A29" s="64" t="s">
        <v>50</v>
      </c>
      <c r="B29" s="65">
        <v>202</v>
      </c>
      <c r="C29" s="64" t="s">
        <v>51</v>
      </c>
      <c r="D29" s="76">
        <v>8.51</v>
      </c>
      <c r="E29" s="76">
        <v>0.12</v>
      </c>
      <c r="F29" s="76">
        <v>8.629999999999999</v>
      </c>
      <c r="G29" s="76">
        <v>8.7200000000000006</v>
      </c>
      <c r="H29" s="76">
        <v>9.0000000000001634E-2</v>
      </c>
      <c r="I29" s="161">
        <v>1.0428736964078986E-2</v>
      </c>
    </row>
    <row r="30" spans="1:9" ht="15.5" x14ac:dyDescent="0.35">
      <c r="A30" s="64" t="s">
        <v>50</v>
      </c>
      <c r="B30" s="65">
        <v>204</v>
      </c>
      <c r="C30" s="64" t="s">
        <v>54</v>
      </c>
      <c r="D30" s="76">
        <v>6.14</v>
      </c>
      <c r="E30" s="76">
        <v>0.1</v>
      </c>
      <c r="F30" s="76">
        <v>6.2399999999999993</v>
      </c>
      <c r="G30" s="76">
        <v>6.52</v>
      </c>
      <c r="H30" s="76">
        <v>0.28000000000000025</v>
      </c>
      <c r="I30" s="161">
        <v>4.4871794871794914E-2</v>
      </c>
    </row>
    <row r="31" spans="1:9" ht="15.5" x14ac:dyDescent="0.35">
      <c r="A31" s="64" t="s">
        <v>50</v>
      </c>
      <c r="B31" s="65">
        <v>205</v>
      </c>
      <c r="C31" s="64" t="s">
        <v>55</v>
      </c>
      <c r="D31" s="76">
        <v>8.23</v>
      </c>
      <c r="E31" s="76">
        <v>0.12</v>
      </c>
      <c r="F31" s="76">
        <v>8.35</v>
      </c>
      <c r="G31" s="76">
        <v>8.43</v>
      </c>
      <c r="H31" s="76">
        <v>8.0000000000000071E-2</v>
      </c>
      <c r="I31" s="161">
        <v>9.580838323353302E-3</v>
      </c>
    </row>
    <row r="32" spans="1:9" ht="15.5" x14ac:dyDescent="0.35">
      <c r="A32" s="64" t="s">
        <v>50</v>
      </c>
      <c r="B32" s="65">
        <v>309</v>
      </c>
      <c r="C32" s="64" t="s">
        <v>72</v>
      </c>
      <c r="D32" s="76">
        <v>5.97</v>
      </c>
      <c r="E32" s="76">
        <v>0.15</v>
      </c>
      <c r="F32" s="76">
        <v>6.12</v>
      </c>
      <c r="G32" s="76">
        <v>6.18</v>
      </c>
      <c r="H32" s="76">
        <v>5.9999999999999609E-2</v>
      </c>
      <c r="I32" s="161">
        <v>9.8039215686273867E-3</v>
      </c>
    </row>
    <row r="33" spans="1:9" ht="15.5" x14ac:dyDescent="0.35">
      <c r="A33" s="64" t="s">
        <v>50</v>
      </c>
      <c r="B33" s="65">
        <v>206</v>
      </c>
      <c r="C33" s="64" t="s">
        <v>56</v>
      </c>
      <c r="D33" s="76">
        <v>7.81</v>
      </c>
      <c r="E33" s="76">
        <v>0.17</v>
      </c>
      <c r="F33" s="76">
        <v>7.9799999999999995</v>
      </c>
      <c r="G33" s="76">
        <v>8.06</v>
      </c>
      <c r="H33" s="76">
        <v>8.0000000000000959E-2</v>
      </c>
      <c r="I33" s="161">
        <v>1.0025062656641725E-2</v>
      </c>
    </row>
    <row r="34" spans="1:9" ht="15.5" x14ac:dyDescent="0.35">
      <c r="A34" s="64" t="s">
        <v>50</v>
      </c>
      <c r="B34" s="65">
        <v>207</v>
      </c>
      <c r="C34" s="64" t="s">
        <v>57</v>
      </c>
      <c r="D34" s="76">
        <v>8.1999999999999993</v>
      </c>
      <c r="E34" s="76">
        <v>0.08</v>
      </c>
      <c r="F34" s="76">
        <v>8.2799999999999994</v>
      </c>
      <c r="G34" s="76">
        <v>8.36</v>
      </c>
      <c r="H34" s="76">
        <v>8.0000000000000071E-2</v>
      </c>
      <c r="I34" s="161">
        <v>9.6618357487922805E-3</v>
      </c>
    </row>
    <row r="35" spans="1:9" ht="15.5" x14ac:dyDescent="0.35">
      <c r="A35" s="64" t="s">
        <v>50</v>
      </c>
      <c r="B35" s="65">
        <v>208</v>
      </c>
      <c r="C35" s="64" t="s">
        <v>58</v>
      </c>
      <c r="D35" s="76">
        <v>7.32</v>
      </c>
      <c r="E35" s="76">
        <v>0.13</v>
      </c>
      <c r="F35" s="76">
        <v>7.45</v>
      </c>
      <c r="G35" s="76">
        <v>7.52</v>
      </c>
      <c r="H35" s="76">
        <v>6.9999999999999396E-2</v>
      </c>
      <c r="I35" s="161">
        <v>9.3959731543623356E-3</v>
      </c>
    </row>
    <row r="36" spans="1:9" ht="15.5" x14ac:dyDescent="0.35">
      <c r="A36" s="64" t="s">
        <v>50</v>
      </c>
      <c r="B36" s="65">
        <v>209</v>
      </c>
      <c r="C36" s="64" t="s">
        <v>59</v>
      </c>
      <c r="D36" s="76">
        <v>5.93</v>
      </c>
      <c r="E36" s="76">
        <v>0.11</v>
      </c>
      <c r="F36" s="76">
        <v>6.04</v>
      </c>
      <c r="G36" s="76">
        <v>6.31</v>
      </c>
      <c r="H36" s="76">
        <v>0.26999999999999957</v>
      </c>
      <c r="I36" s="161">
        <v>4.4701986754966817E-2</v>
      </c>
    </row>
    <row r="37" spans="1:9" ht="15.5" x14ac:dyDescent="0.35">
      <c r="A37" s="64" t="s">
        <v>50</v>
      </c>
      <c r="B37" s="65">
        <v>316</v>
      </c>
      <c r="C37" s="64" t="s">
        <v>79</v>
      </c>
      <c r="D37" s="76">
        <v>5.88</v>
      </c>
      <c r="E37" s="76">
        <v>0.19</v>
      </c>
      <c r="F37" s="76">
        <v>6.07</v>
      </c>
      <c r="G37" s="76">
        <v>6.13</v>
      </c>
      <c r="H37" s="76">
        <v>5.9999999999999609E-2</v>
      </c>
      <c r="I37" s="161">
        <v>9.884678747940627E-3</v>
      </c>
    </row>
    <row r="38" spans="1:9" ht="15.5" x14ac:dyDescent="0.35">
      <c r="A38" s="64" t="s">
        <v>50</v>
      </c>
      <c r="B38" s="65">
        <v>210</v>
      </c>
      <c r="C38" s="64" t="s">
        <v>60</v>
      </c>
      <c r="D38" s="76">
        <v>6.86</v>
      </c>
      <c r="E38" s="76">
        <v>0.13</v>
      </c>
      <c r="F38" s="76">
        <v>6.99</v>
      </c>
      <c r="G38" s="76">
        <v>7.06</v>
      </c>
      <c r="H38" s="76">
        <v>6.9999999999999396E-2</v>
      </c>
      <c r="I38" s="161">
        <v>1.0014306151645121E-2</v>
      </c>
    </row>
    <row r="39" spans="1:9" ht="15.5" x14ac:dyDescent="0.35">
      <c r="A39" s="64" t="s">
        <v>50</v>
      </c>
      <c r="B39" s="65">
        <v>211</v>
      </c>
      <c r="C39" s="64" t="s">
        <v>61</v>
      </c>
      <c r="D39" s="76">
        <v>8.06</v>
      </c>
      <c r="E39" s="76">
        <v>0.19</v>
      </c>
      <c r="F39" s="76">
        <v>8.25</v>
      </c>
      <c r="G39" s="76">
        <v>8.33</v>
      </c>
      <c r="H39" s="76">
        <v>8.0000000000000071E-2</v>
      </c>
      <c r="I39" s="161">
        <v>9.6969696969697056E-3</v>
      </c>
    </row>
    <row r="40" spans="1:9" ht="15.5" x14ac:dyDescent="0.35">
      <c r="A40" s="64" t="s">
        <v>50</v>
      </c>
      <c r="B40" s="65">
        <v>212</v>
      </c>
      <c r="C40" s="64" t="s">
        <v>62</v>
      </c>
      <c r="D40" s="76">
        <v>6.79</v>
      </c>
      <c r="E40" s="76">
        <v>0.11</v>
      </c>
      <c r="F40" s="76">
        <v>6.9</v>
      </c>
      <c r="G40" s="76">
        <v>6.97</v>
      </c>
      <c r="H40" s="76">
        <v>6.9999999999999396E-2</v>
      </c>
      <c r="I40" s="161">
        <v>1.0144927536231797E-2</v>
      </c>
    </row>
    <row r="41" spans="1:9" ht="15.5" x14ac:dyDescent="0.35">
      <c r="A41" s="64" t="s">
        <v>50</v>
      </c>
      <c r="B41" s="65">
        <v>213</v>
      </c>
      <c r="C41" s="64" t="s">
        <v>63</v>
      </c>
      <c r="D41" s="76">
        <v>7.86</v>
      </c>
      <c r="E41" s="76">
        <v>0.15</v>
      </c>
      <c r="F41" s="76">
        <v>8.01</v>
      </c>
      <c r="G41" s="76">
        <v>8.09</v>
      </c>
      <c r="H41" s="76">
        <v>8.0000000000000071E-2</v>
      </c>
      <c r="I41" s="161">
        <v>9.9875156054931424E-3</v>
      </c>
    </row>
    <row r="42" spans="1:9" ht="15.5" x14ac:dyDescent="0.35">
      <c r="A42" s="64" t="s">
        <v>117</v>
      </c>
      <c r="B42" s="65">
        <v>841</v>
      </c>
      <c r="C42" s="64" t="s">
        <v>150</v>
      </c>
      <c r="D42" s="76">
        <v>4.75</v>
      </c>
      <c r="E42" s="76">
        <v>0.09</v>
      </c>
      <c r="F42" s="76">
        <v>4.84</v>
      </c>
      <c r="G42" s="76">
        <v>4.97</v>
      </c>
      <c r="H42" s="76">
        <v>0.12999999999999989</v>
      </c>
      <c r="I42" s="161">
        <v>2.6859504132231385E-2</v>
      </c>
    </row>
    <row r="43" spans="1:9" ht="15.5" x14ac:dyDescent="0.35">
      <c r="A43" s="64" t="s">
        <v>117</v>
      </c>
      <c r="B43" s="65">
        <v>840</v>
      </c>
      <c r="C43" s="64" t="s">
        <v>149</v>
      </c>
      <c r="D43" s="76">
        <v>4.6199999999999992</v>
      </c>
      <c r="E43" s="76">
        <v>0.1</v>
      </c>
      <c r="F43" s="76">
        <v>4.7199999999999989</v>
      </c>
      <c r="G43" s="76">
        <v>4.88</v>
      </c>
      <c r="H43" s="76">
        <v>0.16000000000000103</v>
      </c>
      <c r="I43" s="161">
        <v>3.3898305084745992E-2</v>
      </c>
    </row>
    <row r="44" spans="1:9" ht="15.5" x14ac:dyDescent="0.35">
      <c r="A44" s="64" t="s">
        <v>117</v>
      </c>
      <c r="B44" s="65">
        <v>390</v>
      </c>
      <c r="C44" s="64" t="s">
        <v>118</v>
      </c>
      <c r="D44" s="76">
        <v>4.84</v>
      </c>
      <c r="E44" s="76">
        <v>0.11</v>
      </c>
      <c r="F44" s="76">
        <v>4.95</v>
      </c>
      <c r="G44" s="76">
        <v>5</v>
      </c>
      <c r="H44" s="76">
        <v>4.9999999999999822E-2</v>
      </c>
      <c r="I44" s="161">
        <v>1.0101010101010065E-2</v>
      </c>
    </row>
    <row r="45" spans="1:9" ht="15.5" x14ac:dyDescent="0.35">
      <c r="A45" s="64" t="s">
        <v>117</v>
      </c>
      <c r="B45" s="65">
        <v>805</v>
      </c>
      <c r="C45" s="64" t="s">
        <v>128</v>
      </c>
      <c r="D45" s="76">
        <v>4.8</v>
      </c>
      <c r="E45" s="76">
        <v>0.25</v>
      </c>
      <c r="F45" s="76">
        <v>5.05</v>
      </c>
      <c r="G45" s="76">
        <v>5.0999999999999996</v>
      </c>
      <c r="H45" s="76">
        <v>4.9999999999999822E-2</v>
      </c>
      <c r="I45" s="161">
        <v>9.9009900990098664E-3</v>
      </c>
    </row>
    <row r="46" spans="1:9" ht="15.5" x14ac:dyDescent="0.35">
      <c r="A46" s="64" t="s">
        <v>117</v>
      </c>
      <c r="B46" s="65">
        <v>806</v>
      </c>
      <c r="C46" s="64" t="s">
        <v>129</v>
      </c>
      <c r="D46" s="76">
        <v>4.97</v>
      </c>
      <c r="E46" s="76">
        <v>0.22</v>
      </c>
      <c r="F46" s="76">
        <v>5.1899999999999995</v>
      </c>
      <c r="G46" s="76">
        <v>5.24</v>
      </c>
      <c r="H46" s="76">
        <v>5.0000000000000711E-2</v>
      </c>
      <c r="I46" s="161">
        <v>9.6339113680155523E-3</v>
      </c>
    </row>
    <row r="47" spans="1:9" ht="15.5" x14ac:dyDescent="0.35">
      <c r="A47" s="64" t="s">
        <v>117</v>
      </c>
      <c r="B47" s="65">
        <v>391</v>
      </c>
      <c r="C47" s="64" t="s">
        <v>119</v>
      </c>
      <c r="D47" s="76">
        <v>5.22</v>
      </c>
      <c r="E47" s="76">
        <v>0.12</v>
      </c>
      <c r="F47" s="76">
        <v>5.34</v>
      </c>
      <c r="G47" s="76">
        <v>5.39</v>
      </c>
      <c r="H47" s="76">
        <v>4.9999999999999822E-2</v>
      </c>
      <c r="I47" s="161">
        <v>9.3632958801497801E-3</v>
      </c>
    </row>
    <row r="48" spans="1:9" ht="15.5" x14ac:dyDescent="0.35">
      <c r="A48" s="64" t="s">
        <v>117</v>
      </c>
      <c r="B48" s="65">
        <v>392</v>
      </c>
      <c r="C48" s="64" t="s">
        <v>120</v>
      </c>
      <c r="D48" s="76">
        <v>4.8699999999999992</v>
      </c>
      <c r="E48" s="76">
        <v>0.13</v>
      </c>
      <c r="F48" s="76">
        <v>4.9999999999999991</v>
      </c>
      <c r="G48" s="76">
        <v>5.05</v>
      </c>
      <c r="H48" s="76">
        <v>5.0000000000000711E-2</v>
      </c>
      <c r="I48" s="161">
        <v>1.0000000000000144E-2</v>
      </c>
    </row>
    <row r="49" spans="1:9" ht="15.5" x14ac:dyDescent="0.35">
      <c r="A49" s="64" t="s">
        <v>117</v>
      </c>
      <c r="B49" s="65">
        <v>929</v>
      </c>
      <c r="C49" s="64" t="s">
        <v>199</v>
      </c>
      <c r="D49" s="76">
        <v>4.6100000000000003</v>
      </c>
      <c r="E49" s="76">
        <v>0.13</v>
      </c>
      <c r="F49" s="76">
        <v>4.74</v>
      </c>
      <c r="G49" s="76">
        <v>4.8600000000000003</v>
      </c>
      <c r="H49" s="76">
        <v>0.12000000000000011</v>
      </c>
      <c r="I49" s="161">
        <v>2.5316455696202552E-2</v>
      </c>
    </row>
    <row r="50" spans="1:9" ht="15.5" x14ac:dyDescent="0.35">
      <c r="A50" s="64" t="s">
        <v>117</v>
      </c>
      <c r="B50" s="65">
        <v>807</v>
      </c>
      <c r="C50" s="64" t="s">
        <v>130</v>
      </c>
      <c r="D50" s="76">
        <v>4.6100000000000003</v>
      </c>
      <c r="E50" s="76">
        <v>0.23</v>
      </c>
      <c r="F50" s="76">
        <v>4.8400000000000007</v>
      </c>
      <c r="G50" s="76">
        <v>4.8899999999999997</v>
      </c>
      <c r="H50" s="76">
        <v>4.9999999999998934E-2</v>
      </c>
      <c r="I50" s="161">
        <v>1.0330578512396472E-2</v>
      </c>
    </row>
    <row r="51" spans="1:9" ht="15.5" x14ac:dyDescent="0.35">
      <c r="A51" s="64" t="s">
        <v>117</v>
      </c>
      <c r="B51" s="65">
        <v>393</v>
      </c>
      <c r="C51" s="64" t="s">
        <v>121</v>
      </c>
      <c r="D51" s="76">
        <v>4.93</v>
      </c>
      <c r="E51" s="76">
        <v>0.13</v>
      </c>
      <c r="F51" s="76">
        <v>5.0599999999999996</v>
      </c>
      <c r="G51" s="76">
        <v>5.1100000000000003</v>
      </c>
      <c r="H51" s="76">
        <v>5.0000000000000711E-2</v>
      </c>
      <c r="I51" s="161">
        <v>9.8814229249013265E-3</v>
      </c>
    </row>
    <row r="52" spans="1:9" ht="15.5" x14ac:dyDescent="0.35">
      <c r="A52" s="64" t="s">
        <v>117</v>
      </c>
      <c r="B52" s="65">
        <v>808</v>
      </c>
      <c r="C52" s="64" t="s">
        <v>131</v>
      </c>
      <c r="D52" s="76">
        <v>4.76</v>
      </c>
      <c r="E52" s="76">
        <v>0.19</v>
      </c>
      <c r="F52" s="76">
        <v>4.95</v>
      </c>
      <c r="G52" s="76">
        <v>5</v>
      </c>
      <c r="H52" s="76">
        <v>4.9999999999999822E-2</v>
      </c>
      <c r="I52" s="161">
        <v>1.0101010101010065E-2</v>
      </c>
    </row>
    <row r="53" spans="1:9" ht="15.5" x14ac:dyDescent="0.35">
      <c r="A53" s="64" t="s">
        <v>117</v>
      </c>
      <c r="B53" s="65">
        <v>394</v>
      </c>
      <c r="C53" s="64" t="s">
        <v>122</v>
      </c>
      <c r="D53" s="76">
        <v>5.04</v>
      </c>
      <c r="E53" s="76">
        <v>0.15</v>
      </c>
      <c r="F53" s="76">
        <v>5.19</v>
      </c>
      <c r="G53" s="76">
        <v>5.24</v>
      </c>
      <c r="H53" s="76">
        <v>4.9999999999999822E-2</v>
      </c>
      <c r="I53" s="161">
        <v>9.6339113680153788E-3</v>
      </c>
    </row>
    <row r="54" spans="1:9" ht="15.5" x14ac:dyDescent="0.35">
      <c r="A54" s="64" t="s">
        <v>92</v>
      </c>
      <c r="B54" s="65">
        <v>889</v>
      </c>
      <c r="C54" s="64" t="s">
        <v>184</v>
      </c>
      <c r="D54" s="76">
        <v>4.93</v>
      </c>
      <c r="E54" s="76">
        <v>0.05</v>
      </c>
      <c r="F54" s="76">
        <v>4.9799999999999995</v>
      </c>
      <c r="G54" s="76">
        <v>5.03</v>
      </c>
      <c r="H54" s="76">
        <v>5.0000000000000711E-2</v>
      </c>
      <c r="I54" s="161">
        <v>1.0040160642570425E-2</v>
      </c>
    </row>
    <row r="55" spans="1:9" ht="15.5" x14ac:dyDescent="0.35">
      <c r="A55" s="64" t="s">
        <v>92</v>
      </c>
      <c r="B55" s="65">
        <v>890</v>
      </c>
      <c r="C55" s="64" t="s">
        <v>185</v>
      </c>
      <c r="D55" s="76">
        <v>4.67</v>
      </c>
      <c r="E55" s="76">
        <v>0.08</v>
      </c>
      <c r="F55" s="76">
        <v>4.75</v>
      </c>
      <c r="G55" s="76">
        <v>4.96</v>
      </c>
      <c r="H55" s="76">
        <v>0.20999999999999996</v>
      </c>
      <c r="I55" s="161">
        <v>4.4210526315789464E-2</v>
      </c>
    </row>
    <row r="56" spans="1:9" ht="15.5" x14ac:dyDescent="0.35">
      <c r="A56" s="64" t="s">
        <v>92</v>
      </c>
      <c r="B56" s="65">
        <v>350</v>
      </c>
      <c r="C56" s="64" t="s">
        <v>97</v>
      </c>
      <c r="D56" s="76">
        <v>4.68</v>
      </c>
      <c r="E56" s="76">
        <v>0.12</v>
      </c>
      <c r="F56" s="76">
        <v>4.8</v>
      </c>
      <c r="G56" s="76">
        <v>5.01</v>
      </c>
      <c r="H56" s="76">
        <v>0.20999999999999996</v>
      </c>
      <c r="I56" s="161">
        <v>4.3749999999999997E-2</v>
      </c>
    </row>
    <row r="57" spans="1:9" ht="15.5" x14ac:dyDescent="0.35">
      <c r="A57" s="64" t="s">
        <v>92</v>
      </c>
      <c r="B57" s="65">
        <v>351</v>
      </c>
      <c r="C57" s="64" t="s">
        <v>98</v>
      </c>
      <c r="D57" s="76">
        <v>4.6100000000000003</v>
      </c>
      <c r="E57" s="76">
        <v>0.09</v>
      </c>
      <c r="F57" s="76">
        <v>4.7</v>
      </c>
      <c r="G57" s="76">
        <v>4.91</v>
      </c>
      <c r="H57" s="76">
        <v>0.20999999999999996</v>
      </c>
      <c r="I57" s="161">
        <v>4.4680851063829775E-2</v>
      </c>
    </row>
    <row r="58" spans="1:9" ht="15.5" x14ac:dyDescent="0.35">
      <c r="A58" s="64" t="s">
        <v>92</v>
      </c>
      <c r="B58" s="65">
        <v>895</v>
      </c>
      <c r="C58" s="64" t="s">
        <v>190</v>
      </c>
      <c r="D58" s="76">
        <v>4.6100000000000003</v>
      </c>
      <c r="E58" s="76">
        <v>0.05</v>
      </c>
      <c r="F58" s="76">
        <v>4.66</v>
      </c>
      <c r="G58" s="76">
        <v>4.8600000000000003</v>
      </c>
      <c r="H58" s="76">
        <v>0.20000000000000018</v>
      </c>
      <c r="I58" s="161">
        <v>4.2918454935622352E-2</v>
      </c>
    </row>
    <row r="59" spans="1:9" ht="15.5" x14ac:dyDescent="0.35">
      <c r="A59" s="64" t="s">
        <v>92</v>
      </c>
      <c r="B59" s="65">
        <v>896</v>
      </c>
      <c r="C59" s="64" t="s">
        <v>191</v>
      </c>
      <c r="D59" s="76">
        <v>4.6100000000000003</v>
      </c>
      <c r="E59" s="76">
        <v>7.0000000000000007E-2</v>
      </c>
      <c r="F59" s="76">
        <v>4.6800000000000006</v>
      </c>
      <c r="G59" s="76">
        <v>4.88</v>
      </c>
      <c r="H59" s="76">
        <v>0.19999999999999929</v>
      </c>
      <c r="I59" s="161">
        <v>4.2735042735042576E-2</v>
      </c>
    </row>
    <row r="60" spans="1:9" ht="15.5" x14ac:dyDescent="0.35">
      <c r="A60" s="64" t="s">
        <v>92</v>
      </c>
      <c r="B60" s="65">
        <v>909</v>
      </c>
      <c r="C60" s="64" t="s">
        <v>193</v>
      </c>
      <c r="D60" s="76">
        <v>4.6100000000000003</v>
      </c>
      <c r="E60" s="76">
        <v>0.1</v>
      </c>
      <c r="F60" s="76">
        <v>4.71</v>
      </c>
      <c r="G60" s="76">
        <v>4.8600000000000003</v>
      </c>
      <c r="H60" s="76">
        <v>0.15000000000000036</v>
      </c>
      <c r="I60" s="161">
        <v>3.184713375796186E-2</v>
      </c>
    </row>
    <row r="61" spans="1:9" ht="15.5" x14ac:dyDescent="0.35">
      <c r="A61" s="64" t="s">
        <v>92</v>
      </c>
      <c r="B61" s="65">
        <v>876</v>
      </c>
      <c r="C61" s="64" t="s">
        <v>171</v>
      </c>
      <c r="D61" s="76">
        <v>5.12</v>
      </c>
      <c r="E61" s="76">
        <v>0.03</v>
      </c>
      <c r="F61" s="76">
        <v>5.15</v>
      </c>
      <c r="G61" s="76">
        <v>5.2</v>
      </c>
      <c r="H61" s="76">
        <v>4.9999999999999822E-2</v>
      </c>
      <c r="I61" s="161">
        <v>9.7087378640776344E-3</v>
      </c>
    </row>
    <row r="62" spans="1:9" ht="15.5" x14ac:dyDescent="0.35">
      <c r="A62" s="64" t="s">
        <v>92</v>
      </c>
      <c r="B62" s="65">
        <v>340</v>
      </c>
      <c r="C62" s="64" t="s">
        <v>93</v>
      </c>
      <c r="D62" s="76">
        <v>5.0299999999999994</v>
      </c>
      <c r="E62" s="76">
        <v>0.14000000000000001</v>
      </c>
      <c r="F62" s="76">
        <v>5.169999999999999</v>
      </c>
      <c r="G62" s="76">
        <v>5.22</v>
      </c>
      <c r="H62" s="76">
        <v>5.0000000000000711E-2</v>
      </c>
      <c r="I62" s="161">
        <v>9.6711798839459809E-3</v>
      </c>
    </row>
    <row r="63" spans="1:9" ht="15.5" x14ac:dyDescent="0.35">
      <c r="A63" s="64" t="s">
        <v>92</v>
      </c>
      <c r="B63" s="65">
        <v>888</v>
      </c>
      <c r="C63" s="64" t="s">
        <v>183</v>
      </c>
      <c r="D63" s="76">
        <v>4.6100000000000003</v>
      </c>
      <c r="E63" s="76">
        <v>0.04</v>
      </c>
      <c r="F63" s="76">
        <v>4.6500000000000004</v>
      </c>
      <c r="G63" s="76">
        <v>4.8600000000000003</v>
      </c>
      <c r="H63" s="76">
        <v>0.20999999999999996</v>
      </c>
      <c r="I63" s="161">
        <v>4.5161290322580636E-2</v>
      </c>
    </row>
    <row r="64" spans="1:9" ht="15.5" x14ac:dyDescent="0.35">
      <c r="A64" s="64" t="s">
        <v>92</v>
      </c>
      <c r="B64" s="65">
        <v>341</v>
      </c>
      <c r="C64" s="64" t="s">
        <v>94</v>
      </c>
      <c r="D64" s="76">
        <v>4.8599999999999994</v>
      </c>
      <c r="E64" s="76">
        <v>0.12</v>
      </c>
      <c r="F64" s="76">
        <v>4.9799999999999995</v>
      </c>
      <c r="G64" s="76">
        <v>5.05</v>
      </c>
      <c r="H64" s="76">
        <v>7.0000000000000284E-2</v>
      </c>
      <c r="I64" s="161">
        <v>1.4056224899598452E-2</v>
      </c>
    </row>
    <row r="65" spans="1:9" ht="15.5" x14ac:dyDescent="0.35">
      <c r="A65" s="64" t="s">
        <v>92</v>
      </c>
      <c r="B65" s="65">
        <v>352</v>
      </c>
      <c r="C65" s="64" t="s">
        <v>99</v>
      </c>
      <c r="D65" s="76">
        <v>5.18</v>
      </c>
      <c r="E65" s="76">
        <v>0.18</v>
      </c>
      <c r="F65" s="76">
        <v>5.3599999999999994</v>
      </c>
      <c r="G65" s="76">
        <v>5.41</v>
      </c>
      <c r="H65" s="76">
        <v>5.0000000000000711E-2</v>
      </c>
      <c r="I65" s="161">
        <v>9.3283582089553566E-3</v>
      </c>
    </row>
    <row r="66" spans="1:9" ht="15.5" x14ac:dyDescent="0.35">
      <c r="A66" s="64" t="s">
        <v>92</v>
      </c>
      <c r="B66" s="65">
        <v>353</v>
      </c>
      <c r="C66" s="64" t="s">
        <v>100</v>
      </c>
      <c r="D66" s="76">
        <v>4.6599999999999993</v>
      </c>
      <c r="E66" s="76">
        <v>0.13</v>
      </c>
      <c r="F66" s="76">
        <v>4.7899999999999991</v>
      </c>
      <c r="G66" s="76">
        <v>5</v>
      </c>
      <c r="H66" s="76">
        <v>0.21000000000000085</v>
      </c>
      <c r="I66" s="161">
        <v>4.3841336116910413E-2</v>
      </c>
    </row>
    <row r="67" spans="1:9" ht="15.5" x14ac:dyDescent="0.35">
      <c r="A67" s="64" t="s">
        <v>92</v>
      </c>
      <c r="B67" s="65">
        <v>354</v>
      </c>
      <c r="C67" s="64" t="s">
        <v>101</v>
      </c>
      <c r="D67" s="76">
        <v>4.7299999999999995</v>
      </c>
      <c r="E67" s="76">
        <v>0.09</v>
      </c>
      <c r="F67" s="76">
        <v>4.8199999999999994</v>
      </c>
      <c r="G67" s="76">
        <v>5.03</v>
      </c>
      <c r="H67" s="76">
        <v>0.21000000000000085</v>
      </c>
      <c r="I67" s="161">
        <v>4.3568464730290642E-2</v>
      </c>
    </row>
    <row r="68" spans="1:9" ht="15.5" x14ac:dyDescent="0.35">
      <c r="A68" s="64" t="s">
        <v>92</v>
      </c>
      <c r="B68" s="65">
        <v>355</v>
      </c>
      <c r="C68" s="64" t="s">
        <v>102</v>
      </c>
      <c r="D68" s="76">
        <v>4.8099999999999996</v>
      </c>
      <c r="E68" s="76">
        <v>0.12</v>
      </c>
      <c r="F68" s="76">
        <v>4.93</v>
      </c>
      <c r="G68" s="76">
        <v>5.15</v>
      </c>
      <c r="H68" s="76">
        <v>0.22000000000000064</v>
      </c>
      <c r="I68" s="161">
        <v>4.4624746450304391E-2</v>
      </c>
    </row>
    <row r="69" spans="1:9" ht="15.5" x14ac:dyDescent="0.35">
      <c r="A69" s="64" t="s">
        <v>92</v>
      </c>
      <c r="B69" s="65">
        <v>343</v>
      </c>
      <c r="C69" s="64" t="s">
        <v>95</v>
      </c>
      <c r="D69" s="76">
        <v>4.6100000000000003</v>
      </c>
      <c r="E69" s="76">
        <v>0.11</v>
      </c>
      <c r="F69" s="76">
        <v>4.7200000000000006</v>
      </c>
      <c r="G69" s="76">
        <v>4.8600000000000003</v>
      </c>
      <c r="H69" s="76">
        <v>0.13999999999999968</v>
      </c>
      <c r="I69" s="161">
        <v>2.966101694915247E-2</v>
      </c>
    </row>
    <row r="70" spans="1:9" ht="15.5" x14ac:dyDescent="0.35">
      <c r="A70" s="64" t="s">
        <v>92</v>
      </c>
      <c r="B70" s="65">
        <v>342</v>
      </c>
      <c r="C70" s="64" t="s">
        <v>268</v>
      </c>
      <c r="D70" s="76">
        <v>4.7799999999999994</v>
      </c>
      <c r="E70" s="76">
        <v>0.09</v>
      </c>
      <c r="F70" s="76">
        <v>4.8699999999999992</v>
      </c>
      <c r="G70" s="76">
        <v>4.9800000000000004</v>
      </c>
      <c r="H70" s="76">
        <v>0.11000000000000121</v>
      </c>
      <c r="I70" s="161">
        <v>2.2587268993840087E-2</v>
      </c>
    </row>
    <row r="71" spans="1:9" ht="15.5" x14ac:dyDescent="0.35">
      <c r="A71" s="64" t="s">
        <v>92</v>
      </c>
      <c r="B71" s="65">
        <v>356</v>
      </c>
      <c r="C71" s="64" t="s">
        <v>103</v>
      </c>
      <c r="D71" s="76">
        <v>4.6100000000000003</v>
      </c>
      <c r="E71" s="76">
        <v>0.08</v>
      </c>
      <c r="F71" s="76">
        <v>4.6900000000000004</v>
      </c>
      <c r="G71" s="76">
        <v>4.8600000000000003</v>
      </c>
      <c r="H71" s="76">
        <v>0.16999999999999993</v>
      </c>
      <c r="I71" s="161">
        <v>3.6247334754797425E-2</v>
      </c>
    </row>
    <row r="72" spans="1:9" ht="15.5" x14ac:dyDescent="0.35">
      <c r="A72" s="64" t="s">
        <v>92</v>
      </c>
      <c r="B72" s="65">
        <v>357</v>
      </c>
      <c r="C72" s="64" t="s">
        <v>104</v>
      </c>
      <c r="D72" s="76">
        <v>4.8199999999999994</v>
      </c>
      <c r="E72" s="76">
        <v>0.11</v>
      </c>
      <c r="F72" s="76">
        <v>4.93</v>
      </c>
      <c r="G72" s="76">
        <v>5.04</v>
      </c>
      <c r="H72" s="76">
        <v>0.11000000000000032</v>
      </c>
      <c r="I72" s="161">
        <v>2.2312373225152195E-2</v>
      </c>
    </row>
    <row r="73" spans="1:9" ht="15.5" x14ac:dyDescent="0.35">
      <c r="A73" s="64" t="s">
        <v>92</v>
      </c>
      <c r="B73" s="65">
        <v>358</v>
      </c>
      <c r="C73" s="64" t="s">
        <v>105</v>
      </c>
      <c r="D73" s="76">
        <v>4.6100000000000003</v>
      </c>
      <c r="E73" s="76">
        <v>0.1</v>
      </c>
      <c r="F73" s="76">
        <v>4.71</v>
      </c>
      <c r="G73" s="76">
        <v>4.8600000000000003</v>
      </c>
      <c r="H73" s="76">
        <v>0.15000000000000036</v>
      </c>
      <c r="I73" s="161">
        <v>3.184713375796186E-2</v>
      </c>
    </row>
    <row r="74" spans="1:9" ht="15.5" x14ac:dyDescent="0.35">
      <c r="A74" s="64" t="s">
        <v>92</v>
      </c>
      <c r="B74" s="65">
        <v>877</v>
      </c>
      <c r="C74" s="64" t="s">
        <v>172</v>
      </c>
      <c r="D74" s="76">
        <v>4.6100000000000003</v>
      </c>
      <c r="E74" s="76">
        <v>0.06</v>
      </c>
      <c r="F74" s="76">
        <v>4.67</v>
      </c>
      <c r="G74" s="76">
        <v>4.88</v>
      </c>
      <c r="H74" s="76">
        <v>0.20999999999999996</v>
      </c>
      <c r="I74" s="161">
        <v>4.4967880085653097E-2</v>
      </c>
    </row>
    <row r="75" spans="1:9" ht="15.5" x14ac:dyDescent="0.35">
      <c r="A75" s="64" t="s">
        <v>92</v>
      </c>
      <c r="B75" s="65">
        <v>359</v>
      </c>
      <c r="C75" s="64" t="s">
        <v>106</v>
      </c>
      <c r="D75" s="76">
        <v>4.6100000000000003</v>
      </c>
      <c r="E75" s="76">
        <v>7.0000000000000007E-2</v>
      </c>
      <c r="F75" s="76">
        <v>4.6800000000000006</v>
      </c>
      <c r="G75" s="76">
        <v>4.8899999999999997</v>
      </c>
      <c r="H75" s="76">
        <v>0.20999999999999908</v>
      </c>
      <c r="I75" s="161">
        <v>4.4871794871794671E-2</v>
      </c>
    </row>
    <row r="76" spans="1:9" ht="15.5" x14ac:dyDescent="0.35">
      <c r="A76" s="64" t="s">
        <v>92</v>
      </c>
      <c r="B76" s="65">
        <v>344</v>
      </c>
      <c r="C76" s="64" t="s">
        <v>96</v>
      </c>
      <c r="D76" s="76">
        <v>4.6199999999999992</v>
      </c>
      <c r="E76" s="76">
        <v>0.09</v>
      </c>
      <c r="F76" s="76">
        <v>4.7099999999999991</v>
      </c>
      <c r="G76" s="76">
        <v>4.92</v>
      </c>
      <c r="H76" s="76">
        <v>0.21000000000000085</v>
      </c>
      <c r="I76" s="161">
        <v>4.4585987261146688E-2</v>
      </c>
    </row>
    <row r="77" spans="1:9" ht="15.5" x14ac:dyDescent="0.35">
      <c r="A77" s="64" t="s">
        <v>52</v>
      </c>
      <c r="B77" s="65">
        <v>301</v>
      </c>
      <c r="C77" s="64" t="s">
        <v>64</v>
      </c>
      <c r="D77" s="76">
        <v>5.81</v>
      </c>
      <c r="E77" s="76">
        <v>0.15</v>
      </c>
      <c r="F77" s="76">
        <v>5.96</v>
      </c>
      <c r="G77" s="76">
        <v>6.02</v>
      </c>
      <c r="H77" s="76">
        <v>5.9999999999999609E-2</v>
      </c>
      <c r="I77" s="161">
        <v>1.0067114093959667E-2</v>
      </c>
    </row>
    <row r="78" spans="1:9" ht="15.5" x14ac:dyDescent="0.35">
      <c r="A78" s="64" t="s">
        <v>52</v>
      </c>
      <c r="B78" s="65">
        <v>302</v>
      </c>
      <c r="C78" s="64" t="s">
        <v>65</v>
      </c>
      <c r="D78" s="76">
        <v>6.2399999999999993</v>
      </c>
      <c r="E78" s="76">
        <v>0.12</v>
      </c>
      <c r="F78" s="76">
        <v>6.3599999999999994</v>
      </c>
      <c r="G78" s="76">
        <v>6.42</v>
      </c>
      <c r="H78" s="76">
        <v>6.0000000000000497E-2</v>
      </c>
      <c r="I78" s="161">
        <v>9.4339622641510228E-3</v>
      </c>
    </row>
    <row r="79" spans="1:9" ht="15.5" x14ac:dyDescent="0.35">
      <c r="A79" s="64" t="s">
        <v>52</v>
      </c>
      <c r="B79" s="65">
        <v>303</v>
      </c>
      <c r="C79" s="64" t="s">
        <v>66</v>
      </c>
      <c r="D79" s="76">
        <v>5.42</v>
      </c>
      <c r="E79" s="76">
        <v>0.09</v>
      </c>
      <c r="F79" s="76">
        <v>5.51</v>
      </c>
      <c r="G79" s="76">
        <v>5.76</v>
      </c>
      <c r="H79" s="76">
        <v>0.25</v>
      </c>
      <c r="I79" s="161">
        <v>4.5372050816696916E-2</v>
      </c>
    </row>
    <row r="80" spans="1:9" ht="15.5" x14ac:dyDescent="0.35">
      <c r="A80" s="64" t="s">
        <v>52</v>
      </c>
      <c r="B80" s="65">
        <v>304</v>
      </c>
      <c r="C80" s="64" t="s">
        <v>67</v>
      </c>
      <c r="D80" s="76">
        <v>5.68</v>
      </c>
      <c r="E80" s="76">
        <v>0.13</v>
      </c>
      <c r="F80" s="76">
        <v>5.81</v>
      </c>
      <c r="G80" s="76">
        <v>5.87</v>
      </c>
      <c r="H80" s="76">
        <v>6.0000000000000497E-2</v>
      </c>
      <c r="I80" s="161">
        <v>1.0327022375215232E-2</v>
      </c>
    </row>
    <row r="81" spans="1:9" ht="15.5" x14ac:dyDescent="0.35">
      <c r="A81" s="64" t="s">
        <v>52</v>
      </c>
      <c r="B81" s="65">
        <v>305</v>
      </c>
      <c r="C81" s="64" t="s">
        <v>68</v>
      </c>
      <c r="D81" s="76">
        <v>5.22</v>
      </c>
      <c r="E81" s="76">
        <v>0.03</v>
      </c>
      <c r="F81" s="76">
        <v>5.25</v>
      </c>
      <c r="G81" s="76">
        <v>5.49</v>
      </c>
      <c r="H81" s="76">
        <v>0.24000000000000021</v>
      </c>
      <c r="I81" s="161">
        <v>4.5714285714285756E-2</v>
      </c>
    </row>
    <row r="82" spans="1:9" ht="15.5" x14ac:dyDescent="0.35">
      <c r="A82" s="64" t="s">
        <v>52</v>
      </c>
      <c r="B82" s="65">
        <v>306</v>
      </c>
      <c r="C82" s="64" t="s">
        <v>69</v>
      </c>
      <c r="D82" s="76">
        <v>5.4399999999999995</v>
      </c>
      <c r="E82" s="76">
        <v>7.0000000000000007E-2</v>
      </c>
      <c r="F82" s="76">
        <v>5.51</v>
      </c>
      <c r="G82" s="76">
        <v>5.76</v>
      </c>
      <c r="H82" s="76">
        <v>0.25</v>
      </c>
      <c r="I82" s="161">
        <v>4.5372050816696916E-2</v>
      </c>
    </row>
    <row r="83" spans="1:9" ht="15.5" x14ac:dyDescent="0.35">
      <c r="A83" s="64" t="s">
        <v>52</v>
      </c>
      <c r="B83" s="65">
        <v>307</v>
      </c>
      <c r="C83" s="64" t="s">
        <v>70</v>
      </c>
      <c r="D83" s="76">
        <v>5.83</v>
      </c>
      <c r="E83" s="76">
        <v>0.15</v>
      </c>
      <c r="F83" s="76">
        <v>5.98</v>
      </c>
      <c r="G83" s="76">
        <v>6.04</v>
      </c>
      <c r="H83" s="76">
        <v>5.9999999999999609E-2</v>
      </c>
      <c r="I83" s="161">
        <v>1.0033444816053446E-2</v>
      </c>
    </row>
    <row r="84" spans="1:9" ht="15.5" x14ac:dyDescent="0.35">
      <c r="A84" s="64" t="s">
        <v>52</v>
      </c>
      <c r="B84" s="65">
        <v>308</v>
      </c>
      <c r="C84" s="64" t="s">
        <v>71</v>
      </c>
      <c r="D84" s="76">
        <v>5.93</v>
      </c>
      <c r="E84" s="76">
        <v>0.14000000000000001</v>
      </c>
      <c r="F84" s="76">
        <v>6.0699999999999994</v>
      </c>
      <c r="G84" s="76">
        <v>6.13</v>
      </c>
      <c r="H84" s="76">
        <v>6.0000000000000497E-2</v>
      </c>
      <c r="I84" s="161">
        <v>9.8846787479407745E-3</v>
      </c>
    </row>
    <row r="85" spans="1:9" ht="15.5" x14ac:dyDescent="0.35">
      <c r="A85" s="64" t="s">
        <v>52</v>
      </c>
      <c r="B85" s="65">
        <v>203</v>
      </c>
      <c r="C85" s="64" t="s">
        <v>53</v>
      </c>
      <c r="D85" s="76">
        <v>6.4799999999999995</v>
      </c>
      <c r="E85" s="76">
        <v>0.14000000000000001</v>
      </c>
      <c r="F85" s="76">
        <v>6.6199999999999992</v>
      </c>
      <c r="G85" s="76">
        <v>6.69</v>
      </c>
      <c r="H85" s="76">
        <v>7.0000000000001172E-2</v>
      </c>
      <c r="I85" s="161">
        <v>1.0574018126888397E-2</v>
      </c>
    </row>
    <row r="86" spans="1:9" ht="15.5" x14ac:dyDescent="0.35">
      <c r="A86" s="64" t="s">
        <v>52</v>
      </c>
      <c r="B86" s="65">
        <v>310</v>
      </c>
      <c r="C86" s="64" t="s">
        <v>73</v>
      </c>
      <c r="D86" s="76">
        <v>5.89</v>
      </c>
      <c r="E86" s="76">
        <v>0.08</v>
      </c>
      <c r="F86" s="76">
        <v>5.97</v>
      </c>
      <c r="G86" s="76">
        <v>6.03</v>
      </c>
      <c r="H86" s="76">
        <v>6.0000000000000497E-2</v>
      </c>
      <c r="I86" s="161">
        <v>1.005025125628149E-2</v>
      </c>
    </row>
    <row r="87" spans="1:9" ht="15.5" x14ac:dyDescent="0.35">
      <c r="A87" s="64" t="s">
        <v>52</v>
      </c>
      <c r="B87" s="65">
        <v>311</v>
      </c>
      <c r="C87" s="64" t="s">
        <v>74</v>
      </c>
      <c r="D87" s="76">
        <v>5.59</v>
      </c>
      <c r="E87" s="76">
        <v>7.0000000000000007E-2</v>
      </c>
      <c r="F87" s="76">
        <v>5.66</v>
      </c>
      <c r="G87" s="76">
        <v>5.72</v>
      </c>
      <c r="H87" s="76">
        <v>5.9999999999999609E-2</v>
      </c>
      <c r="I87" s="161">
        <v>1.060070671378085E-2</v>
      </c>
    </row>
    <row r="88" spans="1:9" ht="15.5" x14ac:dyDescent="0.35">
      <c r="A88" s="64" t="s">
        <v>52</v>
      </c>
      <c r="B88" s="65">
        <v>312</v>
      </c>
      <c r="C88" s="64" t="s">
        <v>75</v>
      </c>
      <c r="D88" s="76">
        <v>6.14</v>
      </c>
      <c r="E88" s="76">
        <v>0.17</v>
      </c>
      <c r="F88" s="76">
        <v>6.31</v>
      </c>
      <c r="G88" s="76">
        <v>6.37</v>
      </c>
      <c r="H88" s="76">
        <v>6.0000000000000497E-2</v>
      </c>
      <c r="I88" s="161">
        <v>9.5087163232964352E-3</v>
      </c>
    </row>
    <row r="89" spans="1:9" ht="15.5" x14ac:dyDescent="0.35">
      <c r="A89" s="64" t="s">
        <v>52</v>
      </c>
      <c r="B89" s="65">
        <v>313</v>
      </c>
      <c r="C89" s="64" t="s">
        <v>76</v>
      </c>
      <c r="D89" s="76">
        <v>6.22</v>
      </c>
      <c r="E89" s="76">
        <v>0.14000000000000001</v>
      </c>
      <c r="F89" s="76">
        <v>6.3599999999999994</v>
      </c>
      <c r="G89" s="76">
        <v>6.42</v>
      </c>
      <c r="H89" s="76">
        <v>6.0000000000000497E-2</v>
      </c>
      <c r="I89" s="161">
        <v>9.4339622641510228E-3</v>
      </c>
    </row>
    <row r="90" spans="1:9" ht="15.5" x14ac:dyDescent="0.35">
      <c r="A90" s="64" t="s">
        <v>52</v>
      </c>
      <c r="B90" s="65">
        <v>314</v>
      </c>
      <c r="C90" s="64" t="s">
        <v>77</v>
      </c>
      <c r="D90" s="76">
        <v>6.0799999999999992</v>
      </c>
      <c r="E90" s="76">
        <v>0.11</v>
      </c>
      <c r="F90" s="76">
        <v>6.1899999999999995</v>
      </c>
      <c r="G90" s="76">
        <v>6.25</v>
      </c>
      <c r="H90" s="76">
        <v>6.0000000000000497E-2</v>
      </c>
      <c r="I90" s="161">
        <v>9.6930533117932961E-3</v>
      </c>
    </row>
    <row r="91" spans="1:9" ht="15.5" x14ac:dyDescent="0.35">
      <c r="A91" s="64" t="s">
        <v>52</v>
      </c>
      <c r="B91" s="65">
        <v>315</v>
      </c>
      <c r="C91" s="64" t="s">
        <v>78</v>
      </c>
      <c r="D91" s="76">
        <v>5.9499999999999993</v>
      </c>
      <c r="E91" s="76">
        <v>0.19</v>
      </c>
      <c r="F91" s="76">
        <v>6.14</v>
      </c>
      <c r="G91" s="76">
        <v>6.2</v>
      </c>
      <c r="H91" s="76">
        <v>6.0000000000000497E-2</v>
      </c>
      <c r="I91" s="161">
        <v>9.7719869706841198E-3</v>
      </c>
    </row>
    <row r="92" spans="1:9" ht="15.5" x14ac:dyDescent="0.35">
      <c r="A92" s="64" t="s">
        <v>52</v>
      </c>
      <c r="B92" s="65">
        <v>317</v>
      </c>
      <c r="C92" s="64" t="s">
        <v>80</v>
      </c>
      <c r="D92" s="76">
        <v>5.52</v>
      </c>
      <c r="E92" s="76">
        <v>0.12</v>
      </c>
      <c r="F92" s="76">
        <v>5.64</v>
      </c>
      <c r="G92" s="76">
        <v>5.7</v>
      </c>
      <c r="H92" s="76">
        <v>6.0000000000000497E-2</v>
      </c>
      <c r="I92" s="161">
        <v>1.0638297872340514E-2</v>
      </c>
    </row>
    <row r="93" spans="1:9" ht="15.5" x14ac:dyDescent="0.35">
      <c r="A93" s="64" t="s">
        <v>52</v>
      </c>
      <c r="B93" s="65">
        <v>318</v>
      </c>
      <c r="C93" s="64" t="s">
        <v>81</v>
      </c>
      <c r="D93" s="76">
        <v>6</v>
      </c>
      <c r="E93" s="76">
        <v>7.0000000000000007E-2</v>
      </c>
      <c r="F93" s="76">
        <v>6.07</v>
      </c>
      <c r="G93" s="76">
        <v>6.13</v>
      </c>
      <c r="H93" s="76">
        <v>5.9999999999999609E-2</v>
      </c>
      <c r="I93" s="161">
        <v>9.884678747940627E-3</v>
      </c>
    </row>
    <row r="94" spans="1:9" ht="15.5" x14ac:dyDescent="0.35">
      <c r="A94" s="64" t="s">
        <v>52</v>
      </c>
      <c r="B94" s="65">
        <v>319</v>
      </c>
      <c r="C94" s="64" t="s">
        <v>82</v>
      </c>
      <c r="D94" s="76">
        <v>5.77</v>
      </c>
      <c r="E94" s="76">
        <v>0.11</v>
      </c>
      <c r="F94" s="76">
        <v>5.88</v>
      </c>
      <c r="G94" s="76">
        <v>6.14</v>
      </c>
      <c r="H94" s="76">
        <v>0.25999999999999979</v>
      </c>
      <c r="I94" s="161">
        <v>4.4217687074829898E-2</v>
      </c>
    </row>
    <row r="95" spans="1:9" ht="15.5" x14ac:dyDescent="0.35">
      <c r="A95" s="64" t="s">
        <v>52</v>
      </c>
      <c r="B95" s="65">
        <v>320</v>
      </c>
      <c r="C95" s="64" t="s">
        <v>83</v>
      </c>
      <c r="D95" s="76">
        <v>5.8299999999999992</v>
      </c>
      <c r="E95" s="76">
        <v>0.14000000000000001</v>
      </c>
      <c r="F95" s="76">
        <v>5.9699999999999989</v>
      </c>
      <c r="G95" s="76">
        <v>6.03</v>
      </c>
      <c r="H95" s="76">
        <v>6.0000000000001386E-2</v>
      </c>
      <c r="I95" s="161">
        <v>1.0050251256281641E-2</v>
      </c>
    </row>
    <row r="96" spans="1:9" ht="15.5" x14ac:dyDescent="0.35">
      <c r="A96" s="64" t="s">
        <v>141</v>
      </c>
      <c r="B96" s="65">
        <v>867</v>
      </c>
      <c r="C96" s="64" t="s">
        <v>163</v>
      </c>
      <c r="D96" s="76">
        <v>5.2399999999999993</v>
      </c>
      <c r="E96" s="76">
        <v>0.09</v>
      </c>
      <c r="F96" s="76">
        <v>5.3299999999999992</v>
      </c>
      <c r="G96" s="76">
        <v>5.57</v>
      </c>
      <c r="H96" s="76">
        <v>0.2400000000000011</v>
      </c>
      <c r="I96" s="161">
        <v>4.5028142589118414E-2</v>
      </c>
    </row>
    <row r="97" spans="1:9" ht="15.5" x14ac:dyDescent="0.35">
      <c r="A97" s="64" t="s">
        <v>141</v>
      </c>
      <c r="B97" s="65">
        <v>846</v>
      </c>
      <c r="C97" s="64" t="s">
        <v>152</v>
      </c>
      <c r="D97" s="76">
        <v>4.76</v>
      </c>
      <c r="E97" s="76">
        <v>0.03</v>
      </c>
      <c r="F97" s="76">
        <v>4.79</v>
      </c>
      <c r="G97" s="76">
        <v>5</v>
      </c>
      <c r="H97" s="76">
        <v>0.20999999999999996</v>
      </c>
      <c r="I97" s="161">
        <v>4.3841336116910219E-2</v>
      </c>
    </row>
    <row r="98" spans="1:9" ht="15.5" x14ac:dyDescent="0.35">
      <c r="A98" s="64" t="s">
        <v>141</v>
      </c>
      <c r="B98" s="65">
        <v>825</v>
      </c>
      <c r="C98" s="64" t="s">
        <v>142</v>
      </c>
      <c r="D98" s="76">
        <v>4.9499999999999993</v>
      </c>
      <c r="E98" s="76">
        <v>7.0000000000000007E-2</v>
      </c>
      <c r="F98" s="76">
        <v>5.0199999999999996</v>
      </c>
      <c r="G98" s="76">
        <v>5.24</v>
      </c>
      <c r="H98" s="76">
        <v>0.22000000000000064</v>
      </c>
      <c r="I98" s="161">
        <v>4.3824701195219258E-2</v>
      </c>
    </row>
    <row r="99" spans="1:9" ht="15.5" x14ac:dyDescent="0.35">
      <c r="A99" s="64" t="s">
        <v>141</v>
      </c>
      <c r="B99" s="65">
        <v>845</v>
      </c>
      <c r="C99" s="64" t="s">
        <v>151</v>
      </c>
      <c r="D99" s="76">
        <v>4.6100000000000003</v>
      </c>
      <c r="E99" s="76">
        <v>0.05</v>
      </c>
      <c r="F99" s="76">
        <v>4.66</v>
      </c>
      <c r="G99" s="76">
        <v>4.87</v>
      </c>
      <c r="H99" s="76">
        <v>0.20999999999999996</v>
      </c>
      <c r="I99" s="161">
        <v>4.5064377682403421E-2</v>
      </c>
    </row>
    <row r="100" spans="1:9" ht="15.5" x14ac:dyDescent="0.35">
      <c r="A100" s="64" t="s">
        <v>141</v>
      </c>
      <c r="B100" s="65">
        <v>850</v>
      </c>
      <c r="C100" s="64" t="s">
        <v>153</v>
      </c>
      <c r="D100" s="76">
        <v>4.92</v>
      </c>
      <c r="E100" s="76">
        <v>0.01</v>
      </c>
      <c r="F100" s="76">
        <v>4.93</v>
      </c>
      <c r="G100" s="76">
        <v>5.15</v>
      </c>
      <c r="H100" s="76">
        <v>0.22000000000000064</v>
      </c>
      <c r="I100" s="161">
        <v>4.4624746450304391E-2</v>
      </c>
    </row>
    <row r="101" spans="1:9" ht="15.5" x14ac:dyDescent="0.35">
      <c r="A101" s="64" t="s">
        <v>141</v>
      </c>
      <c r="B101" s="65">
        <v>921</v>
      </c>
      <c r="C101" s="64" t="s">
        <v>196</v>
      </c>
      <c r="D101" s="76">
        <v>4.6100000000000003</v>
      </c>
      <c r="E101" s="76">
        <v>0.01</v>
      </c>
      <c r="F101" s="76">
        <v>4.62</v>
      </c>
      <c r="G101" s="76">
        <v>4.8600000000000003</v>
      </c>
      <c r="H101" s="76">
        <v>0.24000000000000021</v>
      </c>
      <c r="I101" s="161">
        <v>5.1948051948051993E-2</v>
      </c>
    </row>
    <row r="102" spans="1:9" ht="15.5" x14ac:dyDescent="0.35">
      <c r="A102" s="64" t="s">
        <v>141</v>
      </c>
      <c r="B102" s="65">
        <v>886</v>
      </c>
      <c r="C102" s="64" t="s">
        <v>181</v>
      </c>
      <c r="D102" s="76">
        <v>4.79</v>
      </c>
      <c r="E102" s="76">
        <v>0.03</v>
      </c>
      <c r="F102" s="76">
        <v>4.82</v>
      </c>
      <c r="G102" s="76">
        <v>5.04</v>
      </c>
      <c r="H102" s="76">
        <v>0.21999999999999975</v>
      </c>
      <c r="I102" s="161">
        <v>4.5643153526970903E-2</v>
      </c>
    </row>
    <row r="103" spans="1:9" ht="15.5" x14ac:dyDescent="0.35">
      <c r="A103" s="64" t="s">
        <v>141</v>
      </c>
      <c r="B103" s="65">
        <v>887</v>
      </c>
      <c r="C103" s="64" t="s">
        <v>182</v>
      </c>
      <c r="D103" s="76">
        <v>4.8</v>
      </c>
      <c r="E103" s="76">
        <v>0.09</v>
      </c>
      <c r="F103" s="76">
        <v>4.8899999999999997</v>
      </c>
      <c r="G103" s="76">
        <v>5.04</v>
      </c>
      <c r="H103" s="76">
        <v>0.15000000000000036</v>
      </c>
      <c r="I103" s="161">
        <v>3.0674846625766947E-2</v>
      </c>
    </row>
    <row r="104" spans="1:9" ht="15.5" x14ac:dyDescent="0.35">
      <c r="A104" s="64" t="s">
        <v>141</v>
      </c>
      <c r="B104" s="65">
        <v>826</v>
      </c>
      <c r="C104" s="64" t="s">
        <v>143</v>
      </c>
      <c r="D104" s="76">
        <v>5.55</v>
      </c>
      <c r="E104" s="76">
        <v>0.06</v>
      </c>
      <c r="F104" s="76">
        <v>5.6099999999999994</v>
      </c>
      <c r="G104" s="76">
        <v>5.67</v>
      </c>
      <c r="H104" s="76">
        <v>6.0000000000000497E-2</v>
      </c>
      <c r="I104" s="161">
        <v>1.0695187165775491E-2</v>
      </c>
    </row>
    <row r="105" spans="1:9" ht="15.5" x14ac:dyDescent="0.35">
      <c r="A105" s="64" t="s">
        <v>141</v>
      </c>
      <c r="B105" s="65">
        <v>931</v>
      </c>
      <c r="C105" s="64" t="s">
        <v>200</v>
      </c>
      <c r="D105" s="76">
        <v>4.6999999999999993</v>
      </c>
      <c r="E105" s="76">
        <v>7.0000000000000007E-2</v>
      </c>
      <c r="F105" s="76">
        <v>4.7699999999999996</v>
      </c>
      <c r="G105" s="76">
        <v>4.9800000000000004</v>
      </c>
      <c r="H105" s="76">
        <v>0.21000000000000085</v>
      </c>
      <c r="I105" s="161">
        <v>4.4025157232704587E-2</v>
      </c>
    </row>
    <row r="106" spans="1:9" ht="15.5" x14ac:dyDescent="0.35">
      <c r="A106" s="64" t="s">
        <v>141</v>
      </c>
      <c r="B106" s="65">
        <v>851</v>
      </c>
      <c r="C106" s="64" t="s">
        <v>154</v>
      </c>
      <c r="D106" s="76">
        <v>5</v>
      </c>
      <c r="E106" s="76">
        <v>0.03</v>
      </c>
      <c r="F106" s="76">
        <v>5.03</v>
      </c>
      <c r="G106" s="76">
        <v>5.26</v>
      </c>
      <c r="H106" s="76">
        <v>0.22999999999999954</v>
      </c>
      <c r="I106" s="161">
        <v>4.5725646123260341E-2</v>
      </c>
    </row>
    <row r="107" spans="1:9" ht="15.5" x14ac:dyDescent="0.35">
      <c r="A107" s="64" t="s">
        <v>141</v>
      </c>
      <c r="B107" s="65">
        <v>870</v>
      </c>
      <c r="C107" s="64" t="s">
        <v>166</v>
      </c>
      <c r="D107" s="76">
        <v>5.4499999999999993</v>
      </c>
      <c r="E107" s="76">
        <v>0.09</v>
      </c>
      <c r="F107" s="76">
        <v>5.5399999999999991</v>
      </c>
      <c r="G107" s="76">
        <v>5.79</v>
      </c>
      <c r="H107" s="76">
        <v>0.25000000000000089</v>
      </c>
      <c r="I107" s="161">
        <v>4.5126353790613888E-2</v>
      </c>
    </row>
    <row r="108" spans="1:9" ht="15.5" x14ac:dyDescent="0.35">
      <c r="A108" s="64" t="s">
        <v>141</v>
      </c>
      <c r="B108" s="65">
        <v>871</v>
      </c>
      <c r="C108" s="64" t="s">
        <v>167</v>
      </c>
      <c r="D108" s="76">
        <v>6.1</v>
      </c>
      <c r="E108" s="76">
        <v>0.1</v>
      </c>
      <c r="F108" s="76">
        <v>6.1999999999999993</v>
      </c>
      <c r="G108" s="76">
        <v>6.26</v>
      </c>
      <c r="H108" s="76">
        <v>6.0000000000000497E-2</v>
      </c>
      <c r="I108" s="161">
        <v>9.6774193548387916E-3</v>
      </c>
    </row>
    <row r="109" spans="1:9" ht="15.5" x14ac:dyDescent="0.35">
      <c r="A109" s="64" t="s">
        <v>141</v>
      </c>
      <c r="B109" s="65">
        <v>852</v>
      </c>
      <c r="C109" s="64" t="s">
        <v>155</v>
      </c>
      <c r="D109" s="76">
        <v>5.42</v>
      </c>
      <c r="E109" s="76">
        <v>0.03</v>
      </c>
      <c r="F109" s="76">
        <v>5.45</v>
      </c>
      <c r="G109" s="76">
        <v>5.69</v>
      </c>
      <c r="H109" s="76">
        <v>0.24000000000000021</v>
      </c>
      <c r="I109" s="161">
        <v>4.4036697247706459E-2</v>
      </c>
    </row>
    <row r="110" spans="1:9" ht="15.5" x14ac:dyDescent="0.35">
      <c r="A110" s="64" t="s">
        <v>141</v>
      </c>
      <c r="B110" s="65">
        <v>936</v>
      </c>
      <c r="C110" s="64" t="s">
        <v>203</v>
      </c>
      <c r="D110" s="76">
        <v>5.4899999999999993</v>
      </c>
      <c r="E110" s="76">
        <v>0.05</v>
      </c>
      <c r="F110" s="76">
        <v>5.5399999999999991</v>
      </c>
      <c r="G110" s="76">
        <v>5.79</v>
      </c>
      <c r="H110" s="76">
        <v>0.25000000000000089</v>
      </c>
      <c r="I110" s="161">
        <v>4.5126353790613888E-2</v>
      </c>
    </row>
    <row r="111" spans="1:9" ht="15.5" x14ac:dyDescent="0.35">
      <c r="A111" s="64" t="s">
        <v>141</v>
      </c>
      <c r="B111" s="65">
        <v>869</v>
      </c>
      <c r="C111" s="64" t="s">
        <v>165</v>
      </c>
      <c r="D111" s="76">
        <v>5.01</v>
      </c>
      <c r="E111" s="76">
        <v>0.05</v>
      </c>
      <c r="F111" s="76">
        <v>5.0599999999999996</v>
      </c>
      <c r="G111" s="76">
        <v>5.29</v>
      </c>
      <c r="H111" s="76">
        <v>0.23000000000000043</v>
      </c>
      <c r="I111" s="161">
        <v>4.5454545454545539E-2</v>
      </c>
    </row>
    <row r="112" spans="1:9" ht="15.5" x14ac:dyDescent="0.35">
      <c r="A112" s="64" t="s">
        <v>141</v>
      </c>
      <c r="B112" s="65">
        <v>938</v>
      </c>
      <c r="C112" s="64" t="s">
        <v>205</v>
      </c>
      <c r="D112" s="76">
        <v>5.09</v>
      </c>
      <c r="E112" s="76">
        <v>0.01</v>
      </c>
      <c r="F112" s="76">
        <v>5.0999999999999996</v>
      </c>
      <c r="G112" s="76">
        <v>5.33</v>
      </c>
      <c r="H112" s="76">
        <v>0.23000000000000043</v>
      </c>
      <c r="I112" s="161">
        <v>4.5098039215686364E-2</v>
      </c>
    </row>
    <row r="113" spans="1:9" ht="15.5" x14ac:dyDescent="0.35">
      <c r="A113" s="64" t="s">
        <v>141</v>
      </c>
      <c r="B113" s="65">
        <v>868</v>
      </c>
      <c r="C113" s="64" t="s">
        <v>164</v>
      </c>
      <c r="D113" s="76">
        <v>5.31</v>
      </c>
      <c r="E113" s="76">
        <v>0.04</v>
      </c>
      <c r="F113" s="76">
        <v>5.35</v>
      </c>
      <c r="G113" s="76">
        <v>5.59</v>
      </c>
      <c r="H113" s="76">
        <v>0.24000000000000021</v>
      </c>
      <c r="I113" s="161">
        <v>4.4859813084112195E-2</v>
      </c>
    </row>
    <row r="114" spans="1:9" ht="15.5" x14ac:dyDescent="0.35">
      <c r="A114" s="64" t="s">
        <v>141</v>
      </c>
      <c r="B114" s="65">
        <v>872</v>
      </c>
      <c r="C114" s="64" t="s">
        <v>168</v>
      </c>
      <c r="D114" s="76">
        <v>5.2799999999999994</v>
      </c>
      <c r="E114" s="76">
        <v>0.05</v>
      </c>
      <c r="F114" s="76">
        <v>5.3299999999999992</v>
      </c>
      <c r="G114" s="76">
        <v>5.57</v>
      </c>
      <c r="H114" s="76">
        <v>0.2400000000000011</v>
      </c>
      <c r="I114" s="161">
        <v>4.5028142589118414E-2</v>
      </c>
    </row>
    <row r="115" spans="1:9" ht="15.5" x14ac:dyDescent="0.35">
      <c r="A115" s="64" t="s">
        <v>123</v>
      </c>
      <c r="B115" s="65">
        <v>800</v>
      </c>
      <c r="C115" s="64" t="s">
        <v>124</v>
      </c>
      <c r="D115" s="76">
        <v>4.6100000000000003</v>
      </c>
      <c r="E115" s="76">
        <v>0.05</v>
      </c>
      <c r="F115" s="76">
        <v>4.66</v>
      </c>
      <c r="G115" s="76">
        <v>4.87</v>
      </c>
      <c r="H115" s="76">
        <v>0.20999999999999996</v>
      </c>
      <c r="I115" s="161">
        <v>4.5064377682403421E-2</v>
      </c>
    </row>
    <row r="116" spans="1:9" ht="15.5" x14ac:dyDescent="0.35">
      <c r="A116" s="64" t="s">
        <v>123</v>
      </c>
      <c r="B116" s="65">
        <v>839</v>
      </c>
      <c r="C116" s="64" t="s">
        <v>148</v>
      </c>
      <c r="D116" s="76">
        <v>4.6100000000000003</v>
      </c>
      <c r="E116" s="76">
        <v>0.02</v>
      </c>
      <c r="F116" s="76">
        <v>4.63</v>
      </c>
      <c r="G116" s="76">
        <v>4.8600000000000003</v>
      </c>
      <c r="H116" s="76">
        <v>0.23000000000000043</v>
      </c>
      <c r="I116" s="161">
        <v>4.9676025917926657E-2</v>
      </c>
    </row>
    <row r="117" spans="1:9" ht="15.5" x14ac:dyDescent="0.35">
      <c r="A117" s="64" t="s">
        <v>123</v>
      </c>
      <c r="B117" s="65">
        <v>801</v>
      </c>
      <c r="C117" s="64" t="s">
        <v>125</v>
      </c>
      <c r="D117" s="76">
        <v>5.69</v>
      </c>
      <c r="E117" s="76">
        <v>0.06</v>
      </c>
      <c r="F117" s="76">
        <v>5.75</v>
      </c>
      <c r="G117" s="76">
        <v>5.81</v>
      </c>
      <c r="H117" s="76">
        <v>5.9999999999999609E-2</v>
      </c>
      <c r="I117" s="161">
        <v>1.0434782608695584E-2</v>
      </c>
    </row>
    <row r="118" spans="1:9" ht="15.5" x14ac:dyDescent="0.35">
      <c r="A118" s="64" t="s">
        <v>123</v>
      </c>
      <c r="B118" s="65">
        <v>908</v>
      </c>
      <c r="C118" s="64" t="s">
        <v>192</v>
      </c>
      <c r="D118" s="76">
        <v>4.6100000000000003</v>
      </c>
      <c r="E118" s="76">
        <v>0.05</v>
      </c>
      <c r="F118" s="76">
        <v>4.66</v>
      </c>
      <c r="G118" s="76">
        <v>4.8600000000000003</v>
      </c>
      <c r="H118" s="76">
        <v>0.20000000000000018</v>
      </c>
      <c r="I118" s="161">
        <v>4.2918454935622352E-2</v>
      </c>
    </row>
    <row r="119" spans="1:9" ht="15.5" x14ac:dyDescent="0.35">
      <c r="A119" s="64" t="s">
        <v>123</v>
      </c>
      <c r="B119" s="65">
        <v>878</v>
      </c>
      <c r="C119" s="64" t="s">
        <v>173</v>
      </c>
      <c r="D119" s="76">
        <v>4.6100000000000003</v>
      </c>
      <c r="E119" s="76">
        <v>7.0000000000000007E-2</v>
      </c>
      <c r="F119" s="76">
        <v>4.6800000000000006</v>
      </c>
      <c r="G119" s="76">
        <v>4.8600000000000003</v>
      </c>
      <c r="H119" s="76">
        <v>0.17999999999999972</v>
      </c>
      <c r="I119" s="161">
        <v>3.8461538461538394E-2</v>
      </c>
    </row>
    <row r="120" spans="1:9" ht="15.5" x14ac:dyDescent="0.35">
      <c r="A120" s="64" t="s">
        <v>123</v>
      </c>
      <c r="B120" s="65">
        <v>838</v>
      </c>
      <c r="C120" s="64" t="s">
        <v>147</v>
      </c>
      <c r="D120" s="76">
        <v>4.6100000000000003</v>
      </c>
      <c r="E120" s="76">
        <v>0.03</v>
      </c>
      <c r="F120" s="76">
        <v>4.6400000000000006</v>
      </c>
      <c r="G120" s="76">
        <v>4.8600000000000003</v>
      </c>
      <c r="H120" s="76">
        <v>0.21999999999999975</v>
      </c>
      <c r="I120" s="161">
        <v>4.7413793103448218E-2</v>
      </c>
    </row>
    <row r="121" spans="1:9" ht="15.5" x14ac:dyDescent="0.35">
      <c r="A121" s="64" t="s">
        <v>123</v>
      </c>
      <c r="B121" s="65">
        <v>916</v>
      </c>
      <c r="C121" s="64" t="s">
        <v>194</v>
      </c>
      <c r="D121" s="76">
        <v>4.6100000000000003</v>
      </c>
      <c r="E121" s="76">
        <v>0.01</v>
      </c>
      <c r="F121" s="76">
        <v>4.62</v>
      </c>
      <c r="G121" s="76">
        <v>4.8600000000000003</v>
      </c>
      <c r="H121" s="76">
        <v>0.24000000000000021</v>
      </c>
      <c r="I121" s="161">
        <v>5.1948051948051993E-2</v>
      </c>
    </row>
    <row r="122" spans="1:9" ht="15.5" x14ac:dyDescent="0.35">
      <c r="A122" s="64" t="s">
        <v>123</v>
      </c>
      <c r="B122" s="65">
        <v>802</v>
      </c>
      <c r="C122" s="64" t="s">
        <v>126</v>
      </c>
      <c r="D122" s="76">
        <v>4.6100000000000003</v>
      </c>
      <c r="E122" s="76">
        <v>0.04</v>
      </c>
      <c r="F122" s="76">
        <v>4.6500000000000004</v>
      </c>
      <c r="G122" s="76">
        <v>4.8600000000000003</v>
      </c>
      <c r="H122" s="76">
        <v>0.20999999999999996</v>
      </c>
      <c r="I122" s="161">
        <v>4.5161290322580636E-2</v>
      </c>
    </row>
    <row r="123" spans="1:9" ht="15.5" x14ac:dyDescent="0.35">
      <c r="A123" s="64" t="s">
        <v>123</v>
      </c>
      <c r="B123" s="65">
        <v>879</v>
      </c>
      <c r="C123" s="64" t="s">
        <v>174</v>
      </c>
      <c r="D123" s="76">
        <v>4.88</v>
      </c>
      <c r="E123" s="76">
        <v>7.0000000000000007E-2</v>
      </c>
      <c r="F123" s="76">
        <v>4.95</v>
      </c>
      <c r="G123" s="76">
        <v>5.12</v>
      </c>
      <c r="H123" s="76">
        <v>0.16999999999999993</v>
      </c>
      <c r="I123" s="161">
        <v>3.4343434343434329E-2</v>
      </c>
    </row>
    <row r="124" spans="1:9" ht="15.5" x14ac:dyDescent="0.35">
      <c r="A124" s="64" t="s">
        <v>123</v>
      </c>
      <c r="B124" s="65">
        <v>933</v>
      </c>
      <c r="C124" s="64" t="s">
        <v>201</v>
      </c>
      <c r="D124" s="76">
        <v>4.6100000000000003</v>
      </c>
      <c r="E124" s="76">
        <v>0.04</v>
      </c>
      <c r="F124" s="76">
        <v>4.6500000000000004</v>
      </c>
      <c r="G124" s="76">
        <v>4.8600000000000003</v>
      </c>
      <c r="H124" s="76">
        <v>0.20999999999999996</v>
      </c>
      <c r="I124" s="161">
        <v>4.5161290322580636E-2</v>
      </c>
    </row>
    <row r="125" spans="1:9" ht="15.5" x14ac:dyDescent="0.35">
      <c r="A125" s="64" t="s">
        <v>123</v>
      </c>
      <c r="B125" s="65">
        <v>803</v>
      </c>
      <c r="C125" s="64" t="s">
        <v>127</v>
      </c>
      <c r="D125" s="76">
        <v>4.6499999999999995</v>
      </c>
      <c r="E125" s="76">
        <v>0.01</v>
      </c>
      <c r="F125" s="76">
        <v>4.6599999999999993</v>
      </c>
      <c r="G125" s="76">
        <v>4.87</v>
      </c>
      <c r="H125" s="76">
        <v>0.21000000000000085</v>
      </c>
      <c r="I125" s="161">
        <v>4.5064377682403622E-2</v>
      </c>
    </row>
    <row r="126" spans="1:9" ht="15.5" x14ac:dyDescent="0.35">
      <c r="A126" s="64" t="s">
        <v>123</v>
      </c>
      <c r="B126" s="65">
        <v>866</v>
      </c>
      <c r="C126" s="64" t="s">
        <v>162</v>
      </c>
      <c r="D126" s="76">
        <v>4.8499999999999996</v>
      </c>
      <c r="E126" s="76">
        <v>0.1</v>
      </c>
      <c r="F126" s="76">
        <v>4.9499999999999993</v>
      </c>
      <c r="G126" s="76">
        <v>5.09</v>
      </c>
      <c r="H126" s="76">
        <v>0.14000000000000057</v>
      </c>
      <c r="I126" s="161">
        <v>2.8282828282828402E-2</v>
      </c>
    </row>
    <row r="127" spans="1:9" ht="15.5" x14ac:dyDescent="0.35">
      <c r="A127" s="64" t="s">
        <v>123</v>
      </c>
      <c r="B127" s="65">
        <v>880</v>
      </c>
      <c r="C127" s="64" t="s">
        <v>175</v>
      </c>
      <c r="D127" s="76">
        <v>4.6100000000000003</v>
      </c>
      <c r="E127" s="76">
        <v>0.12</v>
      </c>
      <c r="F127" s="76">
        <v>4.7300000000000004</v>
      </c>
      <c r="G127" s="76">
        <v>4.9400000000000004</v>
      </c>
      <c r="H127" s="76">
        <v>0.20999999999999996</v>
      </c>
      <c r="I127" s="161">
        <v>4.4397463002114154E-2</v>
      </c>
    </row>
    <row r="128" spans="1:9" ht="15.5" x14ac:dyDescent="0.35">
      <c r="A128" s="64" t="s">
        <v>123</v>
      </c>
      <c r="B128" s="65">
        <v>865</v>
      </c>
      <c r="C128" s="64" t="s">
        <v>161</v>
      </c>
      <c r="D128" s="76">
        <v>4.6100000000000003</v>
      </c>
      <c r="E128" s="76">
        <v>0.02</v>
      </c>
      <c r="F128" s="76">
        <v>4.63</v>
      </c>
      <c r="G128" s="76">
        <v>4.8600000000000003</v>
      </c>
      <c r="H128" s="76">
        <v>0.23000000000000043</v>
      </c>
      <c r="I128" s="161">
        <v>4.9676025917926657E-2</v>
      </c>
    </row>
    <row r="129" spans="1:9" ht="15.5" x14ac:dyDescent="0.35">
      <c r="A129" s="64" t="s">
        <v>84</v>
      </c>
      <c r="B129" s="65">
        <v>330</v>
      </c>
      <c r="C129" s="64" t="s">
        <v>85</v>
      </c>
      <c r="D129" s="76">
        <v>5.0199999999999996</v>
      </c>
      <c r="E129" s="76">
        <v>0.09</v>
      </c>
      <c r="F129" s="76">
        <v>5.1099999999999994</v>
      </c>
      <c r="G129" s="76">
        <v>5.34</v>
      </c>
      <c r="H129" s="76">
        <v>0.23000000000000043</v>
      </c>
      <c r="I129" s="161">
        <v>4.5009784735812221E-2</v>
      </c>
    </row>
    <row r="130" spans="1:9" ht="15.5" x14ac:dyDescent="0.35">
      <c r="A130" s="64" t="s">
        <v>84</v>
      </c>
      <c r="B130" s="65">
        <v>331</v>
      </c>
      <c r="C130" s="64" t="s">
        <v>86</v>
      </c>
      <c r="D130" s="76">
        <v>4.7299999999999995</v>
      </c>
      <c r="E130" s="76">
        <v>0.12</v>
      </c>
      <c r="F130" s="76">
        <v>4.8499999999999996</v>
      </c>
      <c r="G130" s="76">
        <v>5.07</v>
      </c>
      <c r="H130" s="76">
        <v>0.22000000000000064</v>
      </c>
      <c r="I130" s="161">
        <v>4.5360824742268178E-2</v>
      </c>
    </row>
    <row r="131" spans="1:9" ht="15.5" x14ac:dyDescent="0.35">
      <c r="A131" s="64" t="s">
        <v>84</v>
      </c>
      <c r="B131" s="65">
        <v>332</v>
      </c>
      <c r="C131" s="64" t="s">
        <v>87</v>
      </c>
      <c r="D131" s="76">
        <v>4.6100000000000003</v>
      </c>
      <c r="E131" s="76">
        <v>0.11</v>
      </c>
      <c r="F131" s="76">
        <v>4.7200000000000006</v>
      </c>
      <c r="G131" s="76">
        <v>4.8899999999999997</v>
      </c>
      <c r="H131" s="76">
        <v>0.16999999999999904</v>
      </c>
      <c r="I131" s="161">
        <v>3.6016949152542166E-2</v>
      </c>
    </row>
    <row r="132" spans="1:9" ht="15.5" x14ac:dyDescent="0.35">
      <c r="A132" s="64" t="s">
        <v>84</v>
      </c>
      <c r="B132" s="65">
        <v>884</v>
      </c>
      <c r="C132" s="64" t="s">
        <v>179</v>
      </c>
      <c r="D132" s="76">
        <v>4.6100000000000003</v>
      </c>
      <c r="E132" s="76">
        <v>0.05</v>
      </c>
      <c r="F132" s="76">
        <v>4.66</v>
      </c>
      <c r="G132" s="76">
        <v>4.8600000000000003</v>
      </c>
      <c r="H132" s="76">
        <v>0.20000000000000018</v>
      </c>
      <c r="I132" s="161">
        <v>4.2918454935622352E-2</v>
      </c>
    </row>
    <row r="133" spans="1:9" ht="15.5" x14ac:dyDescent="0.35">
      <c r="A133" s="64" t="s">
        <v>84</v>
      </c>
      <c r="B133" s="65">
        <v>333</v>
      </c>
      <c r="C133" s="64" t="s">
        <v>88</v>
      </c>
      <c r="D133" s="76">
        <v>4.7399999999999993</v>
      </c>
      <c r="E133" s="76">
        <v>0.15</v>
      </c>
      <c r="F133" s="76">
        <v>4.8899999999999997</v>
      </c>
      <c r="G133" s="76">
        <v>5.1100000000000003</v>
      </c>
      <c r="H133" s="76">
        <v>0.22000000000000064</v>
      </c>
      <c r="I133" s="161">
        <v>4.4989775051124878E-2</v>
      </c>
    </row>
    <row r="134" spans="1:9" ht="15.5" x14ac:dyDescent="0.35">
      <c r="A134" s="64" t="s">
        <v>84</v>
      </c>
      <c r="B134" s="65">
        <v>893</v>
      </c>
      <c r="C134" s="64" t="s">
        <v>188</v>
      </c>
      <c r="D134" s="76">
        <v>4.6100000000000003</v>
      </c>
      <c r="E134" s="76">
        <v>0.08</v>
      </c>
      <c r="F134" s="76">
        <v>4.6900000000000004</v>
      </c>
      <c r="G134" s="76">
        <v>4.8600000000000003</v>
      </c>
      <c r="H134" s="76">
        <v>0.16999999999999993</v>
      </c>
      <c r="I134" s="161">
        <v>3.6247334754797425E-2</v>
      </c>
    </row>
    <row r="135" spans="1:9" ht="15.5" x14ac:dyDescent="0.35">
      <c r="A135" s="64" t="s">
        <v>84</v>
      </c>
      <c r="B135" s="65">
        <v>334</v>
      </c>
      <c r="C135" s="64" t="s">
        <v>89</v>
      </c>
      <c r="D135" s="76">
        <v>4.67</v>
      </c>
      <c r="E135" s="76">
        <v>0.13</v>
      </c>
      <c r="F135" s="76">
        <v>4.8</v>
      </c>
      <c r="G135" s="76">
        <v>5.01</v>
      </c>
      <c r="H135" s="76">
        <v>0.20999999999999996</v>
      </c>
      <c r="I135" s="161">
        <v>4.3749999999999997E-2</v>
      </c>
    </row>
    <row r="136" spans="1:9" ht="15.5" x14ac:dyDescent="0.35">
      <c r="A136" s="64" t="s">
        <v>84</v>
      </c>
      <c r="B136" s="65">
        <v>860</v>
      </c>
      <c r="C136" s="64" t="s">
        <v>159</v>
      </c>
      <c r="D136" s="76">
        <v>4.6100000000000003</v>
      </c>
      <c r="E136" s="76">
        <v>0</v>
      </c>
      <c r="F136" s="76">
        <v>4.6100000000000003</v>
      </c>
      <c r="G136" s="76">
        <v>4.8600000000000003</v>
      </c>
      <c r="H136" s="76">
        <v>0.25</v>
      </c>
      <c r="I136" s="161">
        <v>5.4229934924078085E-2</v>
      </c>
    </row>
    <row r="137" spans="1:9" ht="15.5" x14ac:dyDescent="0.35">
      <c r="A137" s="64" t="s">
        <v>84</v>
      </c>
      <c r="B137" s="65">
        <v>861</v>
      </c>
      <c r="C137" s="64" t="s">
        <v>160</v>
      </c>
      <c r="D137" s="76">
        <v>4.8199999999999994</v>
      </c>
      <c r="E137" s="76">
        <v>0.16</v>
      </c>
      <c r="F137" s="76">
        <v>4.9799999999999995</v>
      </c>
      <c r="G137" s="76">
        <v>5.07</v>
      </c>
      <c r="H137" s="76">
        <v>9.0000000000000746E-2</v>
      </c>
      <c r="I137" s="161">
        <v>1.8072289156626658E-2</v>
      </c>
    </row>
    <row r="138" spans="1:9" ht="15.5" x14ac:dyDescent="0.35">
      <c r="A138" s="64" t="s">
        <v>84</v>
      </c>
      <c r="B138" s="65">
        <v>894</v>
      </c>
      <c r="C138" s="64" t="s">
        <v>189</v>
      </c>
      <c r="D138" s="76">
        <v>4.67</v>
      </c>
      <c r="E138" s="76">
        <v>0.09</v>
      </c>
      <c r="F138" s="76">
        <v>4.76</v>
      </c>
      <c r="G138" s="76">
        <v>4.9000000000000004</v>
      </c>
      <c r="H138" s="76">
        <v>0.14000000000000057</v>
      </c>
      <c r="I138" s="161">
        <v>2.9411764705882474E-2</v>
      </c>
    </row>
    <row r="139" spans="1:9" ht="15.5" x14ac:dyDescent="0.35">
      <c r="A139" s="64" t="s">
        <v>84</v>
      </c>
      <c r="B139" s="65">
        <v>335</v>
      </c>
      <c r="C139" s="64" t="s">
        <v>90</v>
      </c>
      <c r="D139" s="76">
        <v>4.8299999999999992</v>
      </c>
      <c r="E139" s="76">
        <v>0.16</v>
      </c>
      <c r="F139" s="76">
        <v>4.9899999999999993</v>
      </c>
      <c r="G139" s="76">
        <v>5.04</v>
      </c>
      <c r="H139" s="76">
        <v>5.0000000000000711E-2</v>
      </c>
      <c r="I139" s="161">
        <v>1.0020040080160464E-2</v>
      </c>
    </row>
    <row r="140" spans="1:9" ht="15.5" x14ac:dyDescent="0.35">
      <c r="A140" s="64" t="s">
        <v>84</v>
      </c>
      <c r="B140" s="65">
        <v>937</v>
      </c>
      <c r="C140" s="64" t="s">
        <v>204</v>
      </c>
      <c r="D140" s="76">
        <v>4.6100000000000003</v>
      </c>
      <c r="E140" s="76">
        <v>0.04</v>
      </c>
      <c r="F140" s="76">
        <v>4.6500000000000004</v>
      </c>
      <c r="G140" s="76">
        <v>4.8600000000000003</v>
      </c>
      <c r="H140" s="76">
        <v>0.20999999999999996</v>
      </c>
      <c r="I140" s="161">
        <v>4.5161290322580636E-2</v>
      </c>
    </row>
    <row r="141" spans="1:9" ht="15.5" x14ac:dyDescent="0.35">
      <c r="A141" s="64" t="s">
        <v>84</v>
      </c>
      <c r="B141" s="65">
        <v>336</v>
      </c>
      <c r="C141" s="64" t="s">
        <v>91</v>
      </c>
      <c r="D141" s="76">
        <v>4.9899999999999993</v>
      </c>
      <c r="E141" s="76">
        <v>0.16</v>
      </c>
      <c r="F141" s="76">
        <v>5.1499999999999995</v>
      </c>
      <c r="G141" s="76">
        <v>5.2</v>
      </c>
      <c r="H141" s="76">
        <v>5.0000000000000711E-2</v>
      </c>
      <c r="I141" s="161">
        <v>9.7087378640778096E-3</v>
      </c>
    </row>
    <row r="142" spans="1:9" ht="15.5" x14ac:dyDescent="0.35">
      <c r="A142" s="64" t="s">
        <v>84</v>
      </c>
      <c r="B142" s="65">
        <v>885</v>
      </c>
      <c r="C142" s="64" t="s">
        <v>180</v>
      </c>
      <c r="D142" s="76">
        <v>4.6100000000000003</v>
      </c>
      <c r="E142" s="76">
        <v>0.05</v>
      </c>
      <c r="F142" s="76">
        <v>4.66</v>
      </c>
      <c r="G142" s="76">
        <v>4.8600000000000003</v>
      </c>
      <c r="H142" s="76">
        <v>0.20000000000000018</v>
      </c>
      <c r="I142" s="161">
        <v>4.2918454935622352E-2</v>
      </c>
    </row>
    <row r="143" spans="1:9" ht="15.5" x14ac:dyDescent="0.35">
      <c r="A143" s="64" t="s">
        <v>107</v>
      </c>
      <c r="B143" s="65">
        <v>370</v>
      </c>
      <c r="C143" s="64" t="s">
        <v>108</v>
      </c>
      <c r="D143" s="76">
        <v>4.6100000000000003</v>
      </c>
      <c r="E143" s="76">
        <v>0.12</v>
      </c>
      <c r="F143" s="76">
        <v>4.7300000000000004</v>
      </c>
      <c r="G143" s="76">
        <v>4.8899999999999997</v>
      </c>
      <c r="H143" s="76">
        <v>0.15999999999999925</v>
      </c>
      <c r="I143" s="161">
        <v>3.382663847780111E-2</v>
      </c>
    </row>
    <row r="144" spans="1:9" ht="15.5" x14ac:dyDescent="0.35">
      <c r="A144" s="64" t="s">
        <v>107</v>
      </c>
      <c r="B144" s="65">
        <v>380</v>
      </c>
      <c r="C144" s="64" t="s">
        <v>112</v>
      </c>
      <c r="D144" s="76">
        <v>4.8599999999999994</v>
      </c>
      <c r="E144" s="76">
        <v>0.14000000000000001</v>
      </c>
      <c r="F144" s="76">
        <v>4.9999999999999991</v>
      </c>
      <c r="G144" s="76">
        <v>5.05</v>
      </c>
      <c r="H144" s="76">
        <v>5.0000000000000711E-2</v>
      </c>
      <c r="I144" s="161">
        <v>1.0000000000000144E-2</v>
      </c>
    </row>
    <row r="145" spans="1:9" ht="15.5" x14ac:dyDescent="0.35">
      <c r="A145" s="64" t="s">
        <v>107</v>
      </c>
      <c r="B145" s="65">
        <v>381</v>
      </c>
      <c r="C145" s="64" t="s">
        <v>113</v>
      </c>
      <c r="D145" s="76">
        <v>4.6100000000000003</v>
      </c>
      <c r="E145" s="76">
        <v>0.09</v>
      </c>
      <c r="F145" s="76">
        <v>4.7</v>
      </c>
      <c r="G145" s="76">
        <v>4.8600000000000003</v>
      </c>
      <c r="H145" s="76">
        <v>0.16000000000000014</v>
      </c>
      <c r="I145" s="161">
        <v>3.404255319148939E-2</v>
      </c>
    </row>
    <row r="146" spans="1:9" ht="15.5" x14ac:dyDescent="0.35">
      <c r="A146" s="64" t="s">
        <v>107</v>
      </c>
      <c r="B146" s="65">
        <v>371</v>
      </c>
      <c r="C146" s="64" t="s">
        <v>109</v>
      </c>
      <c r="D146" s="76">
        <v>4.7699999999999996</v>
      </c>
      <c r="E146" s="76">
        <v>0.14000000000000001</v>
      </c>
      <c r="F146" s="76">
        <v>4.9099999999999993</v>
      </c>
      <c r="G146" s="76">
        <v>4.96</v>
      </c>
      <c r="H146" s="76">
        <v>5.0000000000000711E-2</v>
      </c>
      <c r="I146" s="161">
        <v>1.0183299389002183E-2</v>
      </c>
    </row>
    <row r="147" spans="1:9" ht="15.5" x14ac:dyDescent="0.35">
      <c r="A147" s="64" t="s">
        <v>107</v>
      </c>
      <c r="B147" s="65">
        <v>811</v>
      </c>
      <c r="C147" s="64" t="s">
        <v>133</v>
      </c>
      <c r="D147" s="76">
        <v>4.6100000000000003</v>
      </c>
      <c r="E147" s="76">
        <v>0.06</v>
      </c>
      <c r="F147" s="76">
        <v>4.67</v>
      </c>
      <c r="G147" s="76">
        <v>4.8600000000000003</v>
      </c>
      <c r="H147" s="76">
        <v>0.19000000000000039</v>
      </c>
      <c r="I147" s="161">
        <v>4.0685224839400513E-2</v>
      </c>
    </row>
    <row r="148" spans="1:9" ht="15.5" x14ac:dyDescent="0.35">
      <c r="A148" s="64" t="s">
        <v>107</v>
      </c>
      <c r="B148" s="65">
        <v>810</v>
      </c>
      <c r="C148" s="64" t="s">
        <v>132</v>
      </c>
      <c r="D148" s="76">
        <v>4.6100000000000003</v>
      </c>
      <c r="E148" s="76">
        <v>0.15</v>
      </c>
      <c r="F148" s="76">
        <v>4.7600000000000007</v>
      </c>
      <c r="G148" s="76">
        <v>4.9000000000000004</v>
      </c>
      <c r="H148" s="76">
        <v>0.13999999999999968</v>
      </c>
      <c r="I148" s="161">
        <v>2.9411764705882283E-2</v>
      </c>
    </row>
    <row r="149" spans="1:9" ht="15.5" x14ac:dyDescent="0.35">
      <c r="A149" s="64" t="s">
        <v>107</v>
      </c>
      <c r="B149" s="65">
        <v>382</v>
      </c>
      <c r="C149" s="64" t="s">
        <v>114</v>
      </c>
      <c r="D149" s="76">
        <v>4.6100000000000003</v>
      </c>
      <c r="E149" s="76">
        <v>0.08</v>
      </c>
      <c r="F149" s="76">
        <v>4.6900000000000004</v>
      </c>
      <c r="G149" s="76">
        <v>4.87</v>
      </c>
      <c r="H149" s="76">
        <v>0.17999999999999972</v>
      </c>
      <c r="I149" s="161">
        <v>3.8379530916844283E-2</v>
      </c>
    </row>
    <row r="150" spans="1:9" ht="15.5" x14ac:dyDescent="0.35">
      <c r="A150" s="64" t="s">
        <v>107</v>
      </c>
      <c r="B150" s="65">
        <v>383</v>
      </c>
      <c r="C150" s="64" t="s">
        <v>115</v>
      </c>
      <c r="D150" s="76">
        <v>5.1199999999999992</v>
      </c>
      <c r="E150" s="76">
        <v>0.11</v>
      </c>
      <c r="F150" s="76">
        <v>5.2299999999999995</v>
      </c>
      <c r="G150" s="76">
        <v>5.28</v>
      </c>
      <c r="H150" s="76">
        <v>5.0000000000000711E-2</v>
      </c>
      <c r="I150" s="161">
        <v>9.5602294455068293E-3</v>
      </c>
    </row>
    <row r="151" spans="1:9" ht="15.5" x14ac:dyDescent="0.35">
      <c r="A151" s="64" t="s">
        <v>107</v>
      </c>
      <c r="B151" s="65">
        <v>812</v>
      </c>
      <c r="C151" s="64" t="s">
        <v>134</v>
      </c>
      <c r="D151" s="76">
        <v>4.6100000000000003</v>
      </c>
      <c r="E151" s="76">
        <v>0.12</v>
      </c>
      <c r="F151" s="76">
        <v>4.7300000000000004</v>
      </c>
      <c r="G151" s="76">
        <v>4.8600000000000003</v>
      </c>
      <c r="H151" s="76">
        <v>0.12999999999999989</v>
      </c>
      <c r="I151" s="161">
        <v>2.7484143763213505E-2</v>
      </c>
    </row>
    <row r="152" spans="1:9" ht="15.5" x14ac:dyDescent="0.35">
      <c r="A152" s="64" t="s">
        <v>107</v>
      </c>
      <c r="B152" s="65">
        <v>813</v>
      </c>
      <c r="C152" s="64" t="s">
        <v>135</v>
      </c>
      <c r="D152" s="76">
        <v>4.6100000000000003</v>
      </c>
      <c r="E152" s="76">
        <v>0.08</v>
      </c>
      <c r="F152" s="76">
        <v>4.6900000000000004</v>
      </c>
      <c r="G152" s="76">
        <v>4.8600000000000003</v>
      </c>
      <c r="H152" s="76">
        <v>0.16999999999999993</v>
      </c>
      <c r="I152" s="161">
        <v>3.6247334754797425E-2</v>
      </c>
    </row>
    <row r="153" spans="1:9" ht="15.5" x14ac:dyDescent="0.35">
      <c r="A153" s="64" t="s">
        <v>107</v>
      </c>
      <c r="B153" s="65">
        <v>815</v>
      </c>
      <c r="C153" s="64" t="s">
        <v>136</v>
      </c>
      <c r="D153" s="76">
        <v>4.6100000000000003</v>
      </c>
      <c r="E153" s="76">
        <v>0.06</v>
      </c>
      <c r="F153" s="76">
        <v>4.67</v>
      </c>
      <c r="G153" s="76">
        <v>4.8600000000000003</v>
      </c>
      <c r="H153" s="76">
        <v>0.19000000000000039</v>
      </c>
      <c r="I153" s="161">
        <v>4.0685224839400513E-2</v>
      </c>
    </row>
    <row r="154" spans="1:9" ht="15.5" x14ac:dyDescent="0.35">
      <c r="A154" s="64" t="s">
        <v>107</v>
      </c>
      <c r="B154" s="65">
        <v>372</v>
      </c>
      <c r="C154" s="64" t="s">
        <v>110</v>
      </c>
      <c r="D154" s="76">
        <v>4.6100000000000003</v>
      </c>
      <c r="E154" s="76">
        <v>0.14000000000000001</v>
      </c>
      <c r="F154" s="76">
        <v>4.75</v>
      </c>
      <c r="G154" s="76">
        <v>4.88</v>
      </c>
      <c r="H154" s="76">
        <v>0.12999999999999989</v>
      </c>
      <c r="I154" s="161">
        <v>2.7368421052631556E-2</v>
      </c>
    </row>
    <row r="155" spans="1:9" ht="15.5" x14ac:dyDescent="0.35">
      <c r="A155" s="64" t="s">
        <v>107</v>
      </c>
      <c r="B155" s="65">
        <v>373</v>
      </c>
      <c r="C155" s="64" t="s">
        <v>111</v>
      </c>
      <c r="D155" s="76">
        <v>4.88</v>
      </c>
      <c r="E155" s="76">
        <v>0.11</v>
      </c>
      <c r="F155" s="76">
        <v>4.99</v>
      </c>
      <c r="G155" s="76">
        <v>5.04</v>
      </c>
      <c r="H155" s="76">
        <v>4.9999999999999822E-2</v>
      </c>
      <c r="I155" s="161">
        <v>1.0020040080160284E-2</v>
      </c>
    </row>
    <row r="156" spans="1:9" ht="15.5" x14ac:dyDescent="0.35">
      <c r="A156" s="64" t="s">
        <v>107</v>
      </c>
      <c r="B156" s="65">
        <v>384</v>
      </c>
      <c r="C156" s="64" t="s">
        <v>116</v>
      </c>
      <c r="D156" s="76">
        <v>4.6199999999999992</v>
      </c>
      <c r="E156" s="76">
        <v>0.15</v>
      </c>
      <c r="F156" s="76">
        <v>4.7699999999999996</v>
      </c>
      <c r="G156" s="76">
        <v>4.87</v>
      </c>
      <c r="H156" s="76">
        <v>0.10000000000000053</v>
      </c>
      <c r="I156" s="161">
        <v>2.0964360587002209E-2</v>
      </c>
    </row>
    <row r="157" spans="1:9" ht="15.5" x14ac:dyDescent="0.35">
      <c r="A157" s="64" t="s">
        <v>107</v>
      </c>
      <c r="B157" s="65">
        <v>816</v>
      </c>
      <c r="C157" s="64" t="s">
        <v>137</v>
      </c>
      <c r="D157" s="76">
        <v>4.6100000000000003</v>
      </c>
      <c r="E157" s="76">
        <v>0.06</v>
      </c>
      <c r="F157" s="76">
        <v>4.67</v>
      </c>
      <c r="G157" s="76">
        <v>4.8600000000000003</v>
      </c>
      <c r="H157" s="76">
        <v>0.19000000000000039</v>
      </c>
      <c r="I157" s="161">
        <v>4.0685224839400513E-2</v>
      </c>
    </row>
    <row r="158" spans="1:9" x14ac:dyDescent="0.35">
      <c r="D158" s="53"/>
    </row>
  </sheetData>
  <sortState xmlns:xlrd2="http://schemas.microsoft.com/office/spreadsheetml/2017/richdata2" ref="A8:I157">
    <sortCondition ref="A8:A157"/>
    <sortCondition ref="C8:C15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04113-EF78-4271-B916-C71CBFB21A4F}">
  <sheetPr codeName="Sheet3">
    <tabColor theme="6" tint="0.39997558519241921"/>
  </sheetPr>
  <dimension ref="A1:I157"/>
  <sheetViews>
    <sheetView zoomScaleNormal="100" workbookViewId="0"/>
  </sheetViews>
  <sheetFormatPr defaultColWidth="9.1796875" defaultRowHeight="14.5" x14ac:dyDescent="0.35"/>
  <cols>
    <col min="1" max="1" width="35.7265625" style="21" customWidth="1"/>
    <col min="2" max="2" width="15.7265625" style="21" customWidth="1"/>
    <col min="3" max="3" width="40.7265625" style="21" customWidth="1"/>
    <col min="4" max="4" width="27" style="21" customWidth="1"/>
    <col min="5" max="5" width="26.26953125" style="21" customWidth="1"/>
    <col min="6" max="7" width="26.54296875" style="21" customWidth="1"/>
    <col min="8" max="16384" width="9.1796875" style="21"/>
  </cols>
  <sheetData>
    <row r="1" spans="1:9" ht="45" customHeight="1" x14ac:dyDescent="0.35">
      <c r="A1" s="151" t="s">
        <v>389</v>
      </c>
      <c r="B1" s="150"/>
      <c r="C1" s="150"/>
      <c r="D1" s="150"/>
      <c r="E1" s="150"/>
      <c r="F1" s="150"/>
      <c r="G1" s="150"/>
      <c r="H1" s="110"/>
      <c r="I1" s="110"/>
    </row>
    <row r="2" spans="1:9" ht="15" customHeight="1" x14ac:dyDescent="0.35">
      <c r="A2" s="57"/>
      <c r="B2" s="23"/>
      <c r="C2" s="23"/>
      <c r="D2" s="105" t="s">
        <v>371</v>
      </c>
      <c r="E2" s="99"/>
      <c r="F2" s="99"/>
      <c r="G2" s="100"/>
    </row>
    <row r="3" spans="1:9" ht="22.5" customHeight="1" x14ac:dyDescent="0.35">
      <c r="A3" s="57"/>
      <c r="B3" s="23"/>
      <c r="C3" s="23"/>
      <c r="D3" s="106" t="s">
        <v>381</v>
      </c>
      <c r="E3" s="108"/>
      <c r="F3" s="108"/>
      <c r="G3" s="102"/>
    </row>
    <row r="4" spans="1:9" ht="20.149999999999999" customHeight="1" x14ac:dyDescent="0.35">
      <c r="A4" s="61"/>
      <c r="B4" s="23"/>
      <c r="C4" s="23"/>
      <c r="D4" s="106" t="s">
        <v>368</v>
      </c>
      <c r="E4" s="108"/>
      <c r="F4" s="108"/>
      <c r="G4" s="102"/>
    </row>
    <row r="5" spans="1:9" ht="18" customHeight="1" x14ac:dyDescent="0.35">
      <c r="A5" s="61"/>
      <c r="B5" s="23"/>
      <c r="C5" s="23"/>
      <c r="D5" s="106" t="s">
        <v>369</v>
      </c>
      <c r="E5" s="108"/>
      <c r="F5" s="108"/>
      <c r="G5" s="102"/>
    </row>
    <row r="6" spans="1:9" ht="18.649999999999999" customHeight="1" x14ac:dyDescent="0.35">
      <c r="A6" s="30"/>
      <c r="D6" s="107" t="s">
        <v>370</v>
      </c>
      <c r="E6" s="103"/>
      <c r="F6" s="103"/>
      <c r="G6" s="104"/>
    </row>
    <row r="7" spans="1:9" ht="60" customHeight="1" x14ac:dyDescent="0.35">
      <c r="A7" s="160" t="s">
        <v>45</v>
      </c>
      <c r="B7" s="160" t="s">
        <v>46</v>
      </c>
      <c r="C7" s="160" t="s">
        <v>47</v>
      </c>
      <c r="D7" s="190" t="s">
        <v>397</v>
      </c>
      <c r="E7" s="189" t="s">
        <v>398</v>
      </c>
      <c r="F7" s="189" t="s">
        <v>208</v>
      </c>
      <c r="G7" s="189" t="s">
        <v>209</v>
      </c>
    </row>
    <row r="8" spans="1:9" ht="15.5" x14ac:dyDescent="0.35">
      <c r="A8" s="64" t="s">
        <v>144</v>
      </c>
      <c r="B8" s="65">
        <v>831</v>
      </c>
      <c r="C8" s="64" t="s">
        <v>146</v>
      </c>
      <c r="D8" s="76">
        <v>5.57</v>
      </c>
      <c r="E8" s="76">
        <v>5.64</v>
      </c>
      <c r="F8" s="76">
        <v>6.9999999999999396E-2</v>
      </c>
      <c r="G8" s="161">
        <v>1.2567324955116588E-2</v>
      </c>
    </row>
    <row r="9" spans="1:9" ht="15.5" x14ac:dyDescent="0.35">
      <c r="A9" s="64" t="s">
        <v>144</v>
      </c>
      <c r="B9" s="65">
        <v>830</v>
      </c>
      <c r="C9" s="64" t="s">
        <v>145</v>
      </c>
      <c r="D9" s="76">
        <v>5.57</v>
      </c>
      <c r="E9" s="76">
        <v>5.63</v>
      </c>
      <c r="F9" s="76">
        <v>5.9999999999999609E-2</v>
      </c>
      <c r="G9" s="161">
        <v>1.0771992818671383E-2</v>
      </c>
    </row>
    <row r="10" spans="1:9" ht="15.5" x14ac:dyDescent="0.35">
      <c r="A10" s="64" t="s">
        <v>144</v>
      </c>
      <c r="B10" s="65">
        <v>856</v>
      </c>
      <c r="C10" s="64" t="s">
        <v>157</v>
      </c>
      <c r="D10" s="76">
        <v>5.57</v>
      </c>
      <c r="E10" s="76">
        <v>5.63</v>
      </c>
      <c r="F10" s="76">
        <v>5.9999999999999609E-2</v>
      </c>
      <c r="G10" s="161">
        <v>1.0771992818671383E-2</v>
      </c>
    </row>
    <row r="11" spans="1:9" ht="15.5" x14ac:dyDescent="0.35">
      <c r="A11" s="64" t="s">
        <v>144</v>
      </c>
      <c r="B11" s="65">
        <v>855</v>
      </c>
      <c r="C11" s="64" t="s">
        <v>156</v>
      </c>
      <c r="D11" s="76">
        <v>5.57</v>
      </c>
      <c r="E11" s="76">
        <v>5.63</v>
      </c>
      <c r="F11" s="76">
        <v>5.9999999999999609E-2</v>
      </c>
      <c r="G11" s="161">
        <v>1.0771992818671383E-2</v>
      </c>
    </row>
    <row r="12" spans="1:9" ht="15.5" x14ac:dyDescent="0.35">
      <c r="A12" s="64" t="s">
        <v>144</v>
      </c>
      <c r="B12" s="65">
        <v>925</v>
      </c>
      <c r="C12" s="64" t="s">
        <v>197</v>
      </c>
      <c r="D12" s="76">
        <v>5.57</v>
      </c>
      <c r="E12" s="76">
        <v>5.63</v>
      </c>
      <c r="F12" s="76">
        <v>5.9999999999999609E-2</v>
      </c>
      <c r="G12" s="161">
        <v>1.0771992818671383E-2</v>
      </c>
    </row>
    <row r="13" spans="1:9" ht="15.5" x14ac:dyDescent="0.35">
      <c r="A13" s="64" t="s">
        <v>144</v>
      </c>
      <c r="B13" s="65">
        <v>940</v>
      </c>
      <c r="C13" s="64" t="s">
        <v>206</v>
      </c>
      <c r="D13" s="76">
        <v>5.62</v>
      </c>
      <c r="E13" s="76">
        <v>5.73</v>
      </c>
      <c r="F13" s="76">
        <v>0.11000000000000032</v>
      </c>
      <c r="G13" s="161">
        <v>1.9572953736654859E-2</v>
      </c>
    </row>
    <row r="14" spans="1:9" ht="15.5" x14ac:dyDescent="0.35">
      <c r="A14" s="64" t="s">
        <v>144</v>
      </c>
      <c r="B14" s="65">
        <v>892</v>
      </c>
      <c r="C14" s="64" t="s">
        <v>187</v>
      </c>
      <c r="D14" s="76">
        <v>5.6</v>
      </c>
      <c r="E14" s="76">
        <v>5.66</v>
      </c>
      <c r="F14" s="76">
        <v>6.0000000000000497E-2</v>
      </c>
      <c r="G14" s="161">
        <v>1.0714285714285805E-2</v>
      </c>
    </row>
    <row r="15" spans="1:9" ht="15.5" x14ac:dyDescent="0.35">
      <c r="A15" s="64" t="s">
        <v>144</v>
      </c>
      <c r="B15" s="65">
        <v>891</v>
      </c>
      <c r="C15" s="64" t="s">
        <v>186</v>
      </c>
      <c r="D15" s="76">
        <v>5.6</v>
      </c>
      <c r="E15" s="76">
        <v>5.66</v>
      </c>
      <c r="F15" s="76">
        <v>6.0000000000000497E-2</v>
      </c>
      <c r="G15" s="161">
        <v>1.0714285714285805E-2</v>
      </c>
    </row>
    <row r="16" spans="1:9" ht="15.5" x14ac:dyDescent="0.35">
      <c r="A16" s="64" t="s">
        <v>144</v>
      </c>
      <c r="B16" s="65">
        <v>857</v>
      </c>
      <c r="C16" s="64" t="s">
        <v>158</v>
      </c>
      <c r="D16" s="76">
        <v>5.57</v>
      </c>
      <c r="E16" s="76">
        <v>5.63</v>
      </c>
      <c r="F16" s="76">
        <v>5.9999999999999609E-2</v>
      </c>
      <c r="G16" s="161">
        <v>1.0771992818671383E-2</v>
      </c>
    </row>
    <row r="17" spans="1:7" ht="15.5" x14ac:dyDescent="0.35">
      <c r="A17" s="64" t="s">
        <v>144</v>
      </c>
      <c r="B17" s="65">
        <v>941</v>
      </c>
      <c r="C17" s="64" t="s">
        <v>207</v>
      </c>
      <c r="D17" s="76">
        <v>5.62</v>
      </c>
      <c r="E17" s="76">
        <v>5.81</v>
      </c>
      <c r="F17" s="76">
        <v>0.1899999999999995</v>
      </c>
      <c r="G17" s="161">
        <v>3.3807829181494574E-2</v>
      </c>
    </row>
    <row r="18" spans="1:7" ht="15.5" x14ac:dyDescent="0.35">
      <c r="A18" s="64" t="s">
        <v>138</v>
      </c>
      <c r="B18" s="65">
        <v>822</v>
      </c>
      <c r="C18" s="64" t="s">
        <v>269</v>
      </c>
      <c r="D18" s="76">
        <v>5.76</v>
      </c>
      <c r="E18" s="76">
        <v>6.01</v>
      </c>
      <c r="F18" s="76">
        <v>0.25</v>
      </c>
      <c r="G18" s="161">
        <v>4.3402777777777776E-2</v>
      </c>
    </row>
    <row r="19" spans="1:7" ht="15.5" x14ac:dyDescent="0.35">
      <c r="A19" s="64" t="s">
        <v>138</v>
      </c>
      <c r="B19" s="65">
        <v>873</v>
      </c>
      <c r="C19" s="64" t="s">
        <v>169</v>
      </c>
      <c r="D19" s="76">
        <v>5.78</v>
      </c>
      <c r="E19" s="76">
        <v>6.07</v>
      </c>
      <c r="F19" s="76">
        <v>0.29000000000000004</v>
      </c>
      <c r="G19" s="161">
        <v>5.0173010380622843E-2</v>
      </c>
    </row>
    <row r="20" spans="1:7" ht="15.5" x14ac:dyDescent="0.35">
      <c r="A20" s="64" t="s">
        <v>138</v>
      </c>
      <c r="B20" s="65">
        <v>823</v>
      </c>
      <c r="C20" s="64" t="s">
        <v>140</v>
      </c>
      <c r="D20" s="76">
        <v>5.76</v>
      </c>
      <c r="E20" s="76">
        <v>5.96</v>
      </c>
      <c r="F20" s="76">
        <v>0.20000000000000018</v>
      </c>
      <c r="G20" s="161">
        <v>3.4722222222222252E-2</v>
      </c>
    </row>
    <row r="21" spans="1:7" ht="15.5" x14ac:dyDescent="0.35">
      <c r="A21" s="64" t="s">
        <v>138</v>
      </c>
      <c r="B21" s="65">
        <v>881</v>
      </c>
      <c r="C21" s="64" t="s">
        <v>176</v>
      </c>
      <c r="D21" s="76">
        <v>5.75</v>
      </c>
      <c r="E21" s="76">
        <v>5.88</v>
      </c>
      <c r="F21" s="76">
        <v>0.12999999999999989</v>
      </c>
      <c r="G21" s="161">
        <v>2.2608695652173893E-2</v>
      </c>
    </row>
    <row r="22" spans="1:7" ht="15.5" x14ac:dyDescent="0.35">
      <c r="A22" s="64" t="s">
        <v>138</v>
      </c>
      <c r="B22" s="65">
        <v>919</v>
      </c>
      <c r="C22" s="64" t="s">
        <v>195</v>
      </c>
      <c r="D22" s="76">
        <v>5.98</v>
      </c>
      <c r="E22" s="76">
        <v>6.5</v>
      </c>
      <c r="F22" s="76">
        <v>0.51999999999999957</v>
      </c>
      <c r="G22" s="161">
        <v>8.6956521739130363E-2</v>
      </c>
    </row>
    <row r="23" spans="1:7" ht="15.5" x14ac:dyDescent="0.35">
      <c r="A23" s="64" t="s">
        <v>138</v>
      </c>
      <c r="B23" s="65">
        <v>821</v>
      </c>
      <c r="C23" s="64" t="s">
        <v>139</v>
      </c>
      <c r="D23" s="76">
        <v>5.76</v>
      </c>
      <c r="E23" s="76">
        <v>5.88</v>
      </c>
      <c r="F23" s="76">
        <v>0.12000000000000011</v>
      </c>
      <c r="G23" s="161">
        <v>2.0833333333333353E-2</v>
      </c>
    </row>
    <row r="24" spans="1:7" ht="15.5" x14ac:dyDescent="0.35">
      <c r="A24" s="64" t="s">
        <v>138</v>
      </c>
      <c r="B24" s="65">
        <v>926</v>
      </c>
      <c r="C24" s="64" t="s">
        <v>198</v>
      </c>
      <c r="D24" s="76">
        <v>5.57</v>
      </c>
      <c r="E24" s="76">
        <v>5.68</v>
      </c>
      <c r="F24" s="76">
        <v>0.10999999999999943</v>
      </c>
      <c r="G24" s="161">
        <v>1.9748653500897564E-2</v>
      </c>
    </row>
    <row r="25" spans="1:7" ht="15.5" x14ac:dyDescent="0.35">
      <c r="A25" s="64" t="s">
        <v>138</v>
      </c>
      <c r="B25" s="65">
        <v>874</v>
      </c>
      <c r="C25" s="64" t="s">
        <v>170</v>
      </c>
      <c r="D25" s="76">
        <v>5.78</v>
      </c>
      <c r="E25" s="76">
        <v>5.98</v>
      </c>
      <c r="F25" s="76">
        <v>0.20000000000000018</v>
      </c>
      <c r="G25" s="161">
        <v>3.4602076124567505E-2</v>
      </c>
    </row>
    <row r="26" spans="1:7" ht="15.5" x14ac:dyDescent="0.35">
      <c r="A26" s="64" t="s">
        <v>138</v>
      </c>
      <c r="B26" s="65">
        <v>882</v>
      </c>
      <c r="C26" s="64" t="s">
        <v>177</v>
      </c>
      <c r="D26" s="76">
        <v>5.61</v>
      </c>
      <c r="E26" s="76">
        <v>5.72</v>
      </c>
      <c r="F26" s="76">
        <v>0.10999999999999943</v>
      </c>
      <c r="G26" s="161">
        <v>1.9607843137254801E-2</v>
      </c>
    </row>
    <row r="27" spans="1:7" ht="15.5" x14ac:dyDescent="0.35">
      <c r="A27" s="64" t="s">
        <v>138</v>
      </c>
      <c r="B27" s="65">
        <v>935</v>
      </c>
      <c r="C27" s="64" t="s">
        <v>202</v>
      </c>
      <c r="D27" s="76">
        <v>5.57</v>
      </c>
      <c r="E27" s="76">
        <v>5.72</v>
      </c>
      <c r="F27" s="76">
        <v>0.14999999999999947</v>
      </c>
      <c r="G27" s="161">
        <v>2.6929982046678538E-2</v>
      </c>
    </row>
    <row r="28" spans="1:7" ht="15.5" x14ac:dyDescent="0.35">
      <c r="A28" s="64" t="s">
        <v>138</v>
      </c>
      <c r="B28" s="65">
        <v>883</v>
      </c>
      <c r="C28" s="64" t="s">
        <v>178</v>
      </c>
      <c r="D28" s="76">
        <v>6.03</v>
      </c>
      <c r="E28" s="76">
        <v>6.09</v>
      </c>
      <c r="F28" s="76">
        <v>5.9999999999999609E-2</v>
      </c>
      <c r="G28" s="161">
        <v>9.9502487562188411E-3</v>
      </c>
    </row>
    <row r="29" spans="1:7" ht="15.5" x14ac:dyDescent="0.35">
      <c r="A29" s="64" t="s">
        <v>50</v>
      </c>
      <c r="B29" s="65">
        <v>202</v>
      </c>
      <c r="C29" s="64" t="s">
        <v>51</v>
      </c>
      <c r="D29" s="76">
        <v>6.87</v>
      </c>
      <c r="E29" s="76">
        <v>7.46</v>
      </c>
      <c r="F29" s="76">
        <v>0.58999999999999986</v>
      </c>
      <c r="G29" s="161">
        <v>8.5880640465793287E-2</v>
      </c>
    </row>
    <row r="30" spans="1:7" ht="15.5" x14ac:dyDescent="0.35">
      <c r="A30" s="64" t="s">
        <v>50</v>
      </c>
      <c r="B30" s="65">
        <v>204</v>
      </c>
      <c r="C30" s="64" t="s">
        <v>54</v>
      </c>
      <c r="D30" s="76">
        <v>6.87</v>
      </c>
      <c r="E30" s="76">
        <v>7.46</v>
      </c>
      <c r="F30" s="76">
        <v>0.58999999999999986</v>
      </c>
      <c r="G30" s="161">
        <v>8.5880640465793287E-2</v>
      </c>
    </row>
    <row r="31" spans="1:7" ht="15.5" x14ac:dyDescent="0.35">
      <c r="A31" s="64" t="s">
        <v>50</v>
      </c>
      <c r="B31" s="65">
        <v>205</v>
      </c>
      <c r="C31" s="64" t="s">
        <v>55</v>
      </c>
      <c r="D31" s="76">
        <v>6.87</v>
      </c>
      <c r="E31" s="76">
        <v>7.46</v>
      </c>
      <c r="F31" s="76">
        <v>0.58999999999999986</v>
      </c>
      <c r="G31" s="161">
        <v>8.5880640465793287E-2</v>
      </c>
    </row>
    <row r="32" spans="1:7" ht="15.5" x14ac:dyDescent="0.35">
      <c r="A32" s="64" t="s">
        <v>50</v>
      </c>
      <c r="B32" s="65">
        <v>309</v>
      </c>
      <c r="C32" s="64" t="s">
        <v>72</v>
      </c>
      <c r="D32" s="76">
        <v>6.03</v>
      </c>
      <c r="E32" s="76">
        <v>6.55</v>
      </c>
      <c r="F32" s="76">
        <v>0.51999999999999957</v>
      </c>
      <c r="G32" s="161">
        <v>8.6235489220563774E-2</v>
      </c>
    </row>
    <row r="33" spans="1:7" ht="15.5" x14ac:dyDescent="0.35">
      <c r="A33" s="64" t="s">
        <v>50</v>
      </c>
      <c r="B33" s="65">
        <v>206</v>
      </c>
      <c r="C33" s="64" t="s">
        <v>56</v>
      </c>
      <c r="D33" s="76">
        <v>6.87</v>
      </c>
      <c r="E33" s="76">
        <v>7.46</v>
      </c>
      <c r="F33" s="76">
        <v>0.58999999999999986</v>
      </c>
      <c r="G33" s="161">
        <v>8.5880640465793287E-2</v>
      </c>
    </row>
    <row r="34" spans="1:7" ht="15.5" x14ac:dyDescent="0.35">
      <c r="A34" s="64" t="s">
        <v>50</v>
      </c>
      <c r="B34" s="65">
        <v>207</v>
      </c>
      <c r="C34" s="64" t="s">
        <v>57</v>
      </c>
      <c r="D34" s="76">
        <v>6.87</v>
      </c>
      <c r="E34" s="76">
        <v>7.46</v>
      </c>
      <c r="F34" s="76">
        <v>0.58999999999999986</v>
      </c>
      <c r="G34" s="161">
        <v>8.5880640465793287E-2</v>
      </c>
    </row>
    <row r="35" spans="1:7" ht="15.5" x14ac:dyDescent="0.35">
      <c r="A35" s="64" t="s">
        <v>50</v>
      </c>
      <c r="B35" s="65">
        <v>208</v>
      </c>
      <c r="C35" s="64" t="s">
        <v>58</v>
      </c>
      <c r="D35" s="76">
        <v>6.87</v>
      </c>
      <c r="E35" s="76">
        <v>7.46</v>
      </c>
      <c r="F35" s="76">
        <v>0.58999999999999986</v>
      </c>
      <c r="G35" s="161">
        <v>8.5880640465793287E-2</v>
      </c>
    </row>
    <row r="36" spans="1:7" ht="15.5" x14ac:dyDescent="0.35">
      <c r="A36" s="64" t="s">
        <v>50</v>
      </c>
      <c r="B36" s="65">
        <v>209</v>
      </c>
      <c r="C36" s="64" t="s">
        <v>59</v>
      </c>
      <c r="D36" s="76">
        <v>6.87</v>
      </c>
      <c r="E36" s="76">
        <v>7.46</v>
      </c>
      <c r="F36" s="76">
        <v>0.58999999999999986</v>
      </c>
      <c r="G36" s="161">
        <v>8.5880640465793287E-2</v>
      </c>
    </row>
    <row r="37" spans="1:7" ht="15.5" x14ac:dyDescent="0.35">
      <c r="A37" s="64" t="s">
        <v>50</v>
      </c>
      <c r="B37" s="65">
        <v>316</v>
      </c>
      <c r="C37" s="64" t="s">
        <v>79</v>
      </c>
      <c r="D37" s="76">
        <v>6.03</v>
      </c>
      <c r="E37" s="76">
        <v>6.37</v>
      </c>
      <c r="F37" s="76">
        <v>0.33999999999999986</v>
      </c>
      <c r="G37" s="161">
        <v>5.6384742951907103E-2</v>
      </c>
    </row>
    <row r="38" spans="1:7" ht="15.5" x14ac:dyDescent="0.35">
      <c r="A38" s="64" t="s">
        <v>50</v>
      </c>
      <c r="B38" s="65">
        <v>210</v>
      </c>
      <c r="C38" s="64" t="s">
        <v>60</v>
      </c>
      <c r="D38" s="76">
        <v>6.87</v>
      </c>
      <c r="E38" s="76">
        <v>7.46</v>
      </c>
      <c r="F38" s="76">
        <v>0.58999999999999986</v>
      </c>
      <c r="G38" s="161">
        <v>8.5880640465793287E-2</v>
      </c>
    </row>
    <row r="39" spans="1:7" ht="15.5" x14ac:dyDescent="0.35">
      <c r="A39" s="64" t="s">
        <v>50</v>
      </c>
      <c r="B39" s="65">
        <v>211</v>
      </c>
      <c r="C39" s="64" t="s">
        <v>61</v>
      </c>
      <c r="D39" s="76">
        <v>6.87</v>
      </c>
      <c r="E39" s="76">
        <v>7.4</v>
      </c>
      <c r="F39" s="76">
        <v>0.53000000000000025</v>
      </c>
      <c r="G39" s="161">
        <v>7.7147016011644864E-2</v>
      </c>
    </row>
    <row r="40" spans="1:7" ht="15.5" x14ac:dyDescent="0.35">
      <c r="A40" s="64" t="s">
        <v>50</v>
      </c>
      <c r="B40" s="65">
        <v>212</v>
      </c>
      <c r="C40" s="64" t="s">
        <v>62</v>
      </c>
      <c r="D40" s="76">
        <v>6.87</v>
      </c>
      <c r="E40" s="76">
        <v>7.46</v>
      </c>
      <c r="F40" s="76">
        <v>0.58999999999999986</v>
      </c>
      <c r="G40" s="161">
        <v>8.5880640465793287E-2</v>
      </c>
    </row>
    <row r="41" spans="1:7" ht="15.5" x14ac:dyDescent="0.35">
      <c r="A41" s="64" t="s">
        <v>50</v>
      </c>
      <c r="B41" s="65">
        <v>213</v>
      </c>
      <c r="C41" s="64" t="s">
        <v>63</v>
      </c>
      <c r="D41" s="76">
        <v>6.87</v>
      </c>
      <c r="E41" s="76">
        <v>7.46</v>
      </c>
      <c r="F41" s="76">
        <v>0.58999999999999986</v>
      </c>
      <c r="G41" s="161">
        <v>8.5880640465793287E-2</v>
      </c>
    </row>
    <row r="42" spans="1:7" ht="15.5" x14ac:dyDescent="0.35">
      <c r="A42" s="64" t="s">
        <v>117</v>
      </c>
      <c r="B42" s="65">
        <v>841</v>
      </c>
      <c r="C42" s="64" t="s">
        <v>150</v>
      </c>
      <c r="D42" s="76">
        <v>5.57</v>
      </c>
      <c r="E42" s="76">
        <v>5.63</v>
      </c>
      <c r="F42" s="76">
        <v>5.9999999999999609E-2</v>
      </c>
      <c r="G42" s="161">
        <v>1.0771992818671383E-2</v>
      </c>
    </row>
    <row r="43" spans="1:7" ht="15.5" x14ac:dyDescent="0.35">
      <c r="A43" s="64" t="s">
        <v>117</v>
      </c>
      <c r="B43" s="65">
        <v>840</v>
      </c>
      <c r="C43" s="64" t="s">
        <v>149</v>
      </c>
      <c r="D43" s="76">
        <v>5.57</v>
      </c>
      <c r="E43" s="76">
        <v>5.63</v>
      </c>
      <c r="F43" s="76">
        <v>5.9999999999999609E-2</v>
      </c>
      <c r="G43" s="161">
        <v>1.0771992818671383E-2</v>
      </c>
    </row>
    <row r="44" spans="1:7" ht="15.5" x14ac:dyDescent="0.35">
      <c r="A44" s="64" t="s">
        <v>117</v>
      </c>
      <c r="B44" s="65">
        <v>390</v>
      </c>
      <c r="C44" s="64" t="s">
        <v>118</v>
      </c>
      <c r="D44" s="76">
        <v>5.57</v>
      </c>
      <c r="E44" s="76">
        <v>5.63</v>
      </c>
      <c r="F44" s="76">
        <v>5.9999999999999609E-2</v>
      </c>
      <c r="G44" s="161">
        <v>1.0771992818671383E-2</v>
      </c>
    </row>
    <row r="45" spans="1:7" ht="15.5" x14ac:dyDescent="0.35">
      <c r="A45" s="64" t="s">
        <v>117</v>
      </c>
      <c r="B45" s="65">
        <v>805</v>
      </c>
      <c r="C45" s="64" t="s">
        <v>128</v>
      </c>
      <c r="D45" s="76">
        <v>5.57</v>
      </c>
      <c r="E45" s="76">
        <v>5.63</v>
      </c>
      <c r="F45" s="76">
        <v>5.9999999999999609E-2</v>
      </c>
      <c r="G45" s="161">
        <v>1.0771992818671383E-2</v>
      </c>
    </row>
    <row r="46" spans="1:7" ht="15.5" x14ac:dyDescent="0.35">
      <c r="A46" s="64" t="s">
        <v>117</v>
      </c>
      <c r="B46" s="65">
        <v>806</v>
      </c>
      <c r="C46" s="64" t="s">
        <v>129</v>
      </c>
      <c r="D46" s="76">
        <v>5.57</v>
      </c>
      <c r="E46" s="76">
        <v>5.63</v>
      </c>
      <c r="F46" s="76">
        <v>5.9999999999999609E-2</v>
      </c>
      <c r="G46" s="161">
        <v>1.0771992818671383E-2</v>
      </c>
    </row>
    <row r="47" spans="1:7" ht="15.5" x14ac:dyDescent="0.35">
      <c r="A47" s="64" t="s">
        <v>117</v>
      </c>
      <c r="B47" s="65">
        <v>391</v>
      </c>
      <c r="C47" s="64" t="s">
        <v>119</v>
      </c>
      <c r="D47" s="76">
        <v>5.57</v>
      </c>
      <c r="E47" s="76">
        <v>5.63</v>
      </c>
      <c r="F47" s="76">
        <v>5.9999999999999609E-2</v>
      </c>
      <c r="G47" s="161">
        <v>1.0771992818671383E-2</v>
      </c>
    </row>
    <row r="48" spans="1:7" ht="15.5" x14ac:dyDescent="0.35">
      <c r="A48" s="64" t="s">
        <v>117</v>
      </c>
      <c r="B48" s="65">
        <v>392</v>
      </c>
      <c r="C48" s="64" t="s">
        <v>120</v>
      </c>
      <c r="D48" s="76">
        <v>5.57</v>
      </c>
      <c r="E48" s="76">
        <v>5.63</v>
      </c>
      <c r="F48" s="76">
        <v>5.9999999999999609E-2</v>
      </c>
      <c r="G48" s="161">
        <v>1.0771992818671383E-2</v>
      </c>
    </row>
    <row r="49" spans="1:7" ht="15.5" x14ac:dyDescent="0.35">
      <c r="A49" s="64" t="s">
        <v>117</v>
      </c>
      <c r="B49" s="65">
        <v>929</v>
      </c>
      <c r="C49" s="64" t="s">
        <v>199</v>
      </c>
      <c r="D49" s="76">
        <v>5.57</v>
      </c>
      <c r="E49" s="76">
        <v>5.63</v>
      </c>
      <c r="F49" s="76">
        <v>5.9999999999999609E-2</v>
      </c>
      <c r="G49" s="161">
        <v>1.0771992818671383E-2</v>
      </c>
    </row>
    <row r="50" spans="1:7" ht="15.5" x14ac:dyDescent="0.35">
      <c r="A50" s="64" t="s">
        <v>117</v>
      </c>
      <c r="B50" s="65">
        <v>807</v>
      </c>
      <c r="C50" s="64" t="s">
        <v>130</v>
      </c>
      <c r="D50" s="76">
        <v>5.57</v>
      </c>
      <c r="E50" s="76">
        <v>5.63</v>
      </c>
      <c r="F50" s="76">
        <v>5.9999999999999609E-2</v>
      </c>
      <c r="G50" s="161">
        <v>1.0771992818671383E-2</v>
      </c>
    </row>
    <row r="51" spans="1:7" ht="15.5" x14ac:dyDescent="0.35">
      <c r="A51" s="64" t="s">
        <v>117</v>
      </c>
      <c r="B51" s="65">
        <v>393</v>
      </c>
      <c r="C51" s="64" t="s">
        <v>121</v>
      </c>
      <c r="D51" s="76">
        <v>5.57</v>
      </c>
      <c r="E51" s="76">
        <v>5.63</v>
      </c>
      <c r="F51" s="76">
        <v>5.9999999999999609E-2</v>
      </c>
      <c r="G51" s="161">
        <v>1.0771992818671383E-2</v>
      </c>
    </row>
    <row r="52" spans="1:7" ht="15.5" x14ac:dyDescent="0.35">
      <c r="A52" s="64" t="s">
        <v>117</v>
      </c>
      <c r="B52" s="65">
        <v>808</v>
      </c>
      <c r="C52" s="64" t="s">
        <v>131</v>
      </c>
      <c r="D52" s="76">
        <v>5.57</v>
      </c>
      <c r="E52" s="76">
        <v>5.63</v>
      </c>
      <c r="F52" s="76">
        <v>5.9999999999999609E-2</v>
      </c>
      <c r="G52" s="161">
        <v>1.0771992818671383E-2</v>
      </c>
    </row>
    <row r="53" spans="1:7" ht="15.5" x14ac:dyDescent="0.35">
      <c r="A53" s="64" t="s">
        <v>117</v>
      </c>
      <c r="B53" s="65">
        <v>394</v>
      </c>
      <c r="C53" s="64" t="s">
        <v>122</v>
      </c>
      <c r="D53" s="76">
        <v>5.57</v>
      </c>
      <c r="E53" s="76">
        <v>5.63</v>
      </c>
      <c r="F53" s="76">
        <v>5.9999999999999609E-2</v>
      </c>
      <c r="G53" s="161">
        <v>1.0771992818671383E-2</v>
      </c>
    </row>
    <row r="54" spans="1:7" ht="15.5" x14ac:dyDescent="0.35">
      <c r="A54" s="64" t="s">
        <v>92</v>
      </c>
      <c r="B54" s="65">
        <v>889</v>
      </c>
      <c r="C54" s="64" t="s">
        <v>184</v>
      </c>
      <c r="D54" s="76">
        <v>5.57</v>
      </c>
      <c r="E54" s="76">
        <v>5.63</v>
      </c>
      <c r="F54" s="76">
        <v>5.9999999999999609E-2</v>
      </c>
      <c r="G54" s="161">
        <v>1.0771992818671383E-2</v>
      </c>
    </row>
    <row r="55" spans="1:7" ht="15.5" x14ac:dyDescent="0.35">
      <c r="A55" s="64" t="s">
        <v>92</v>
      </c>
      <c r="B55" s="65">
        <v>890</v>
      </c>
      <c r="C55" s="64" t="s">
        <v>185</v>
      </c>
      <c r="D55" s="76">
        <v>5.57</v>
      </c>
      <c r="E55" s="76">
        <v>5.63</v>
      </c>
      <c r="F55" s="76">
        <v>5.9999999999999609E-2</v>
      </c>
      <c r="G55" s="161">
        <v>1.0771992818671383E-2</v>
      </c>
    </row>
    <row r="56" spans="1:7" ht="15.5" x14ac:dyDescent="0.35">
      <c r="A56" s="64" t="s">
        <v>92</v>
      </c>
      <c r="B56" s="65">
        <v>350</v>
      </c>
      <c r="C56" s="64" t="s">
        <v>97</v>
      </c>
      <c r="D56" s="76">
        <v>5.67</v>
      </c>
      <c r="E56" s="76">
        <v>5.73</v>
      </c>
      <c r="F56" s="76">
        <v>6.0000000000000497E-2</v>
      </c>
      <c r="G56" s="161">
        <v>1.058201058201067E-2</v>
      </c>
    </row>
    <row r="57" spans="1:7" ht="15.5" x14ac:dyDescent="0.35">
      <c r="A57" s="64" t="s">
        <v>92</v>
      </c>
      <c r="B57" s="65">
        <v>351</v>
      </c>
      <c r="C57" s="64" t="s">
        <v>98</v>
      </c>
      <c r="D57" s="76">
        <v>5.67</v>
      </c>
      <c r="E57" s="76">
        <v>5.73</v>
      </c>
      <c r="F57" s="76">
        <v>6.0000000000000497E-2</v>
      </c>
      <c r="G57" s="161">
        <v>1.058201058201067E-2</v>
      </c>
    </row>
    <row r="58" spans="1:7" ht="15.5" x14ac:dyDescent="0.35">
      <c r="A58" s="64" t="s">
        <v>92</v>
      </c>
      <c r="B58" s="65">
        <v>895</v>
      </c>
      <c r="C58" s="64" t="s">
        <v>190</v>
      </c>
      <c r="D58" s="76">
        <v>5.65</v>
      </c>
      <c r="E58" s="76">
        <v>5.71</v>
      </c>
      <c r="F58" s="76">
        <v>5.9999999999999609E-2</v>
      </c>
      <c r="G58" s="161">
        <v>1.0619469026548603E-2</v>
      </c>
    </row>
    <row r="59" spans="1:7" ht="15.5" x14ac:dyDescent="0.35">
      <c r="A59" s="64" t="s">
        <v>92</v>
      </c>
      <c r="B59" s="65">
        <v>896</v>
      </c>
      <c r="C59" s="64" t="s">
        <v>191</v>
      </c>
      <c r="D59" s="76">
        <v>5.65</v>
      </c>
      <c r="E59" s="76">
        <v>5.71</v>
      </c>
      <c r="F59" s="76">
        <v>5.9999999999999609E-2</v>
      </c>
      <c r="G59" s="161">
        <v>1.0619469026548603E-2</v>
      </c>
    </row>
    <row r="60" spans="1:7" ht="15.5" x14ac:dyDescent="0.35">
      <c r="A60" s="64" t="s">
        <v>92</v>
      </c>
      <c r="B60" s="65">
        <v>909</v>
      </c>
      <c r="C60" s="64" t="s">
        <v>193</v>
      </c>
      <c r="D60" s="76">
        <v>5.57</v>
      </c>
      <c r="E60" s="76">
        <v>5.63</v>
      </c>
      <c r="F60" s="76">
        <v>5.9999999999999609E-2</v>
      </c>
      <c r="G60" s="161">
        <v>1.0771992818671383E-2</v>
      </c>
    </row>
    <row r="61" spans="1:7" ht="15.5" x14ac:dyDescent="0.35">
      <c r="A61" s="64" t="s">
        <v>92</v>
      </c>
      <c r="B61" s="65">
        <v>876</v>
      </c>
      <c r="C61" s="64" t="s">
        <v>171</v>
      </c>
      <c r="D61" s="76">
        <v>5.65</v>
      </c>
      <c r="E61" s="76">
        <v>5.71</v>
      </c>
      <c r="F61" s="76">
        <v>5.9999999999999609E-2</v>
      </c>
      <c r="G61" s="161">
        <v>1.0619469026548603E-2</v>
      </c>
    </row>
    <row r="62" spans="1:7" ht="15.5" x14ac:dyDescent="0.35">
      <c r="A62" s="64" t="s">
        <v>92</v>
      </c>
      <c r="B62" s="65">
        <v>340</v>
      </c>
      <c r="C62" s="64" t="s">
        <v>93</v>
      </c>
      <c r="D62" s="76">
        <v>5.59</v>
      </c>
      <c r="E62" s="76">
        <v>5.65</v>
      </c>
      <c r="F62" s="76">
        <v>6.0000000000000497E-2</v>
      </c>
      <c r="G62" s="161">
        <v>1.07334525939178E-2</v>
      </c>
    </row>
    <row r="63" spans="1:7" ht="15.5" x14ac:dyDescent="0.35">
      <c r="A63" s="64" t="s">
        <v>92</v>
      </c>
      <c r="B63" s="65">
        <v>888</v>
      </c>
      <c r="C63" s="64" t="s">
        <v>183</v>
      </c>
      <c r="D63" s="76">
        <v>5.57</v>
      </c>
      <c r="E63" s="76">
        <v>5.63</v>
      </c>
      <c r="F63" s="76">
        <v>5.9999999999999609E-2</v>
      </c>
      <c r="G63" s="161">
        <v>1.0771992818671383E-2</v>
      </c>
    </row>
    <row r="64" spans="1:7" ht="15.5" x14ac:dyDescent="0.35">
      <c r="A64" s="64" t="s">
        <v>92</v>
      </c>
      <c r="B64" s="65">
        <v>341</v>
      </c>
      <c r="C64" s="64" t="s">
        <v>94</v>
      </c>
      <c r="D64" s="76">
        <v>5.59</v>
      </c>
      <c r="E64" s="76">
        <v>5.65</v>
      </c>
      <c r="F64" s="76">
        <v>6.0000000000000497E-2</v>
      </c>
      <c r="G64" s="161">
        <v>1.07334525939178E-2</v>
      </c>
    </row>
    <row r="65" spans="1:7" ht="15.5" x14ac:dyDescent="0.35">
      <c r="A65" s="64" t="s">
        <v>92</v>
      </c>
      <c r="B65" s="65">
        <v>352</v>
      </c>
      <c r="C65" s="64" t="s">
        <v>99</v>
      </c>
      <c r="D65" s="76">
        <v>5.67</v>
      </c>
      <c r="E65" s="76">
        <v>5.73</v>
      </c>
      <c r="F65" s="76">
        <v>6.0000000000000497E-2</v>
      </c>
      <c r="G65" s="161">
        <v>1.058201058201067E-2</v>
      </c>
    </row>
    <row r="66" spans="1:7" ht="15.5" x14ac:dyDescent="0.35">
      <c r="A66" s="64" t="s">
        <v>92</v>
      </c>
      <c r="B66" s="65">
        <v>353</v>
      </c>
      <c r="C66" s="64" t="s">
        <v>100</v>
      </c>
      <c r="D66" s="76">
        <v>5.67</v>
      </c>
      <c r="E66" s="76">
        <v>5.73</v>
      </c>
      <c r="F66" s="76">
        <v>6.0000000000000497E-2</v>
      </c>
      <c r="G66" s="161">
        <v>1.058201058201067E-2</v>
      </c>
    </row>
    <row r="67" spans="1:7" ht="15.5" x14ac:dyDescent="0.35">
      <c r="A67" s="64" t="s">
        <v>92</v>
      </c>
      <c r="B67" s="65">
        <v>354</v>
      </c>
      <c r="C67" s="64" t="s">
        <v>101</v>
      </c>
      <c r="D67" s="76">
        <v>5.67</v>
      </c>
      <c r="E67" s="76">
        <v>5.73</v>
      </c>
      <c r="F67" s="76">
        <v>6.0000000000000497E-2</v>
      </c>
      <c r="G67" s="161">
        <v>1.058201058201067E-2</v>
      </c>
    </row>
    <row r="68" spans="1:7" ht="15.5" x14ac:dyDescent="0.35">
      <c r="A68" s="64" t="s">
        <v>92</v>
      </c>
      <c r="B68" s="65">
        <v>355</v>
      </c>
      <c r="C68" s="64" t="s">
        <v>102</v>
      </c>
      <c r="D68" s="76">
        <v>5.67</v>
      </c>
      <c r="E68" s="76">
        <v>5.73</v>
      </c>
      <c r="F68" s="76">
        <v>6.0000000000000497E-2</v>
      </c>
      <c r="G68" s="161">
        <v>1.058201058201067E-2</v>
      </c>
    </row>
    <row r="69" spans="1:7" ht="15.5" x14ac:dyDescent="0.35">
      <c r="A69" s="64" t="s">
        <v>92</v>
      </c>
      <c r="B69" s="65">
        <v>343</v>
      </c>
      <c r="C69" s="64" t="s">
        <v>95</v>
      </c>
      <c r="D69" s="76">
        <v>5.59</v>
      </c>
      <c r="E69" s="76">
        <v>5.65</v>
      </c>
      <c r="F69" s="76">
        <v>6.0000000000000497E-2</v>
      </c>
      <c r="G69" s="161">
        <v>1.07334525939178E-2</v>
      </c>
    </row>
    <row r="70" spans="1:7" ht="15.5" x14ac:dyDescent="0.35">
      <c r="A70" s="64" t="s">
        <v>92</v>
      </c>
      <c r="B70" s="65">
        <v>342</v>
      </c>
      <c r="C70" s="64" t="s">
        <v>268</v>
      </c>
      <c r="D70" s="76">
        <v>5.59</v>
      </c>
      <c r="E70" s="76">
        <v>5.73</v>
      </c>
      <c r="F70" s="76">
        <v>0.14000000000000057</v>
      </c>
      <c r="G70" s="161">
        <v>2.5044722719141425E-2</v>
      </c>
    </row>
    <row r="71" spans="1:7" ht="15.5" x14ac:dyDescent="0.35">
      <c r="A71" s="64" t="s">
        <v>92</v>
      </c>
      <c r="B71" s="65">
        <v>356</v>
      </c>
      <c r="C71" s="64" t="s">
        <v>103</v>
      </c>
      <c r="D71" s="76">
        <v>5.67</v>
      </c>
      <c r="E71" s="76">
        <v>5.73</v>
      </c>
      <c r="F71" s="76">
        <v>6.0000000000000497E-2</v>
      </c>
      <c r="G71" s="161">
        <v>1.058201058201067E-2</v>
      </c>
    </row>
    <row r="72" spans="1:7" ht="15.5" x14ac:dyDescent="0.35">
      <c r="A72" s="64" t="s">
        <v>92</v>
      </c>
      <c r="B72" s="65">
        <v>357</v>
      </c>
      <c r="C72" s="64" t="s">
        <v>104</v>
      </c>
      <c r="D72" s="76">
        <v>5.67</v>
      </c>
      <c r="E72" s="76">
        <v>5.73</v>
      </c>
      <c r="F72" s="76">
        <v>6.0000000000000497E-2</v>
      </c>
      <c r="G72" s="161">
        <v>1.058201058201067E-2</v>
      </c>
    </row>
    <row r="73" spans="1:7" ht="15.5" x14ac:dyDescent="0.35">
      <c r="A73" s="64" t="s">
        <v>92</v>
      </c>
      <c r="B73" s="65">
        <v>358</v>
      </c>
      <c r="C73" s="64" t="s">
        <v>105</v>
      </c>
      <c r="D73" s="76">
        <v>5.67</v>
      </c>
      <c r="E73" s="76">
        <v>5.74</v>
      </c>
      <c r="F73" s="76">
        <v>7.0000000000000284E-2</v>
      </c>
      <c r="G73" s="161">
        <v>1.2345679012345729E-2</v>
      </c>
    </row>
    <row r="74" spans="1:7" ht="15.5" x14ac:dyDescent="0.35">
      <c r="A74" s="64" t="s">
        <v>92</v>
      </c>
      <c r="B74" s="65">
        <v>877</v>
      </c>
      <c r="C74" s="64" t="s">
        <v>172</v>
      </c>
      <c r="D74" s="76">
        <v>5.65</v>
      </c>
      <c r="E74" s="76">
        <v>5.71</v>
      </c>
      <c r="F74" s="76">
        <v>5.9999999999999609E-2</v>
      </c>
      <c r="G74" s="161">
        <v>1.0619469026548603E-2</v>
      </c>
    </row>
    <row r="75" spans="1:7" ht="15.5" x14ac:dyDescent="0.35">
      <c r="A75" s="64" t="s">
        <v>92</v>
      </c>
      <c r="B75" s="65">
        <v>359</v>
      </c>
      <c r="C75" s="64" t="s">
        <v>106</v>
      </c>
      <c r="D75" s="76">
        <v>5.67</v>
      </c>
      <c r="E75" s="76">
        <v>5.73</v>
      </c>
      <c r="F75" s="76">
        <v>6.0000000000000497E-2</v>
      </c>
      <c r="G75" s="161">
        <v>1.058201058201067E-2</v>
      </c>
    </row>
    <row r="76" spans="1:7" ht="15.5" x14ac:dyDescent="0.35">
      <c r="A76" s="64" t="s">
        <v>92</v>
      </c>
      <c r="B76" s="65">
        <v>344</v>
      </c>
      <c r="C76" s="64" t="s">
        <v>96</v>
      </c>
      <c r="D76" s="76">
        <v>5.59</v>
      </c>
      <c r="E76" s="76">
        <v>5.65</v>
      </c>
      <c r="F76" s="76">
        <v>6.0000000000000497E-2</v>
      </c>
      <c r="G76" s="161">
        <v>1.07334525939178E-2</v>
      </c>
    </row>
    <row r="77" spans="1:7" ht="15.5" x14ac:dyDescent="0.35">
      <c r="A77" s="64" t="s">
        <v>52</v>
      </c>
      <c r="B77" s="65">
        <v>301</v>
      </c>
      <c r="C77" s="64" t="s">
        <v>64</v>
      </c>
      <c r="D77" s="76">
        <v>6.03</v>
      </c>
      <c r="E77" s="76">
        <v>6.4</v>
      </c>
      <c r="F77" s="76">
        <v>0.37000000000000011</v>
      </c>
      <c r="G77" s="161">
        <v>6.1359867330016596E-2</v>
      </c>
    </row>
    <row r="78" spans="1:7" ht="15.5" x14ac:dyDescent="0.35">
      <c r="A78" s="64" t="s">
        <v>52</v>
      </c>
      <c r="B78" s="65">
        <v>302</v>
      </c>
      <c r="C78" s="64" t="s">
        <v>65</v>
      </c>
      <c r="D78" s="76">
        <v>6.29</v>
      </c>
      <c r="E78" s="76">
        <v>6.83</v>
      </c>
      <c r="F78" s="76">
        <v>0.54</v>
      </c>
      <c r="G78" s="161">
        <v>8.5850556438791734E-2</v>
      </c>
    </row>
    <row r="79" spans="1:7" ht="15.5" x14ac:dyDescent="0.35">
      <c r="A79" s="64" t="s">
        <v>52</v>
      </c>
      <c r="B79" s="65">
        <v>303</v>
      </c>
      <c r="C79" s="64" t="s">
        <v>66</v>
      </c>
      <c r="D79" s="76">
        <v>6.03</v>
      </c>
      <c r="E79" s="76">
        <v>6.55</v>
      </c>
      <c r="F79" s="76">
        <v>0.51999999999999957</v>
      </c>
      <c r="G79" s="161">
        <v>8.6235489220563774E-2</v>
      </c>
    </row>
    <row r="80" spans="1:7" ht="15.5" x14ac:dyDescent="0.35">
      <c r="A80" s="64" t="s">
        <v>52</v>
      </c>
      <c r="B80" s="65">
        <v>304</v>
      </c>
      <c r="C80" s="64" t="s">
        <v>67</v>
      </c>
      <c r="D80" s="76">
        <v>6.29</v>
      </c>
      <c r="E80" s="76">
        <v>6.77</v>
      </c>
      <c r="F80" s="76">
        <v>0.47999999999999954</v>
      </c>
      <c r="G80" s="161">
        <v>7.6311605723370354E-2</v>
      </c>
    </row>
    <row r="81" spans="1:7" ht="15.5" x14ac:dyDescent="0.35">
      <c r="A81" s="64" t="s">
        <v>52</v>
      </c>
      <c r="B81" s="65">
        <v>305</v>
      </c>
      <c r="C81" s="64" t="s">
        <v>68</v>
      </c>
      <c r="D81" s="76">
        <v>6.03</v>
      </c>
      <c r="E81" s="76">
        <v>6.55</v>
      </c>
      <c r="F81" s="76">
        <v>0.51999999999999957</v>
      </c>
      <c r="G81" s="161">
        <v>8.6235489220563774E-2</v>
      </c>
    </row>
    <row r="82" spans="1:7" ht="15.5" x14ac:dyDescent="0.35">
      <c r="A82" s="64" t="s">
        <v>52</v>
      </c>
      <c r="B82" s="65">
        <v>306</v>
      </c>
      <c r="C82" s="64" t="s">
        <v>69</v>
      </c>
      <c r="D82" s="76">
        <v>6.03</v>
      </c>
      <c r="E82" s="76">
        <v>6.55</v>
      </c>
      <c r="F82" s="76">
        <v>0.51999999999999957</v>
      </c>
      <c r="G82" s="161">
        <v>8.6235489220563774E-2</v>
      </c>
    </row>
    <row r="83" spans="1:7" ht="15.5" x14ac:dyDescent="0.35">
      <c r="A83" s="64" t="s">
        <v>52</v>
      </c>
      <c r="B83" s="65">
        <v>307</v>
      </c>
      <c r="C83" s="64" t="s">
        <v>70</v>
      </c>
      <c r="D83" s="76">
        <v>6.29</v>
      </c>
      <c r="E83" s="76">
        <v>6.83</v>
      </c>
      <c r="F83" s="76">
        <v>0.54</v>
      </c>
      <c r="G83" s="161">
        <v>8.5850556438791734E-2</v>
      </c>
    </row>
    <row r="84" spans="1:7" ht="15.5" x14ac:dyDescent="0.35">
      <c r="A84" s="64" t="s">
        <v>52</v>
      </c>
      <c r="B84" s="65">
        <v>308</v>
      </c>
      <c r="C84" s="64" t="s">
        <v>71</v>
      </c>
      <c r="D84" s="76">
        <v>6.03</v>
      </c>
      <c r="E84" s="76">
        <v>6.55</v>
      </c>
      <c r="F84" s="76">
        <v>0.51999999999999957</v>
      </c>
      <c r="G84" s="161">
        <v>8.6235489220563774E-2</v>
      </c>
    </row>
    <row r="85" spans="1:7" ht="15.5" x14ac:dyDescent="0.35">
      <c r="A85" s="64" t="s">
        <v>52</v>
      </c>
      <c r="B85" s="65">
        <v>203</v>
      </c>
      <c r="C85" s="64" t="s">
        <v>53</v>
      </c>
      <c r="D85" s="76">
        <v>6.87</v>
      </c>
      <c r="E85" s="76">
        <v>7.46</v>
      </c>
      <c r="F85" s="76">
        <v>0.58999999999999986</v>
      </c>
      <c r="G85" s="161">
        <v>8.5880640465793287E-2</v>
      </c>
    </row>
    <row r="86" spans="1:7" ht="15.5" x14ac:dyDescent="0.35">
      <c r="A86" s="64" t="s">
        <v>52</v>
      </c>
      <c r="B86" s="65">
        <v>310</v>
      </c>
      <c r="C86" s="64" t="s">
        <v>73</v>
      </c>
      <c r="D86" s="76">
        <v>6.29</v>
      </c>
      <c r="E86" s="76">
        <v>6.83</v>
      </c>
      <c r="F86" s="76">
        <v>0.54</v>
      </c>
      <c r="G86" s="161">
        <v>8.5850556438791734E-2</v>
      </c>
    </row>
    <row r="87" spans="1:7" ht="15.5" x14ac:dyDescent="0.35">
      <c r="A87" s="64" t="s">
        <v>52</v>
      </c>
      <c r="B87" s="65">
        <v>311</v>
      </c>
      <c r="C87" s="64" t="s">
        <v>74</v>
      </c>
      <c r="D87" s="76">
        <v>6.03</v>
      </c>
      <c r="E87" s="76">
        <v>6.48</v>
      </c>
      <c r="F87" s="76">
        <v>0.45000000000000018</v>
      </c>
      <c r="G87" s="161">
        <v>7.4626865671641812E-2</v>
      </c>
    </row>
    <row r="88" spans="1:7" ht="15.5" x14ac:dyDescent="0.35">
      <c r="A88" s="64" t="s">
        <v>52</v>
      </c>
      <c r="B88" s="65">
        <v>312</v>
      </c>
      <c r="C88" s="64" t="s">
        <v>75</v>
      </c>
      <c r="D88" s="76">
        <v>6.29</v>
      </c>
      <c r="E88" s="76">
        <v>6.82</v>
      </c>
      <c r="F88" s="76">
        <v>0.53000000000000025</v>
      </c>
      <c r="G88" s="161">
        <v>8.4260731319554888E-2</v>
      </c>
    </row>
    <row r="89" spans="1:7" ht="15.5" x14ac:dyDescent="0.35">
      <c r="A89" s="64" t="s">
        <v>52</v>
      </c>
      <c r="B89" s="65">
        <v>313</v>
      </c>
      <c r="C89" s="64" t="s">
        <v>76</v>
      </c>
      <c r="D89" s="76">
        <v>6.29</v>
      </c>
      <c r="E89" s="76">
        <v>6.83</v>
      </c>
      <c r="F89" s="76">
        <v>0.54</v>
      </c>
      <c r="G89" s="161">
        <v>8.5850556438791734E-2</v>
      </c>
    </row>
    <row r="90" spans="1:7" ht="15.5" x14ac:dyDescent="0.35">
      <c r="A90" s="64" t="s">
        <v>52</v>
      </c>
      <c r="B90" s="65">
        <v>314</v>
      </c>
      <c r="C90" s="64" t="s">
        <v>77</v>
      </c>
      <c r="D90" s="76">
        <v>6.29</v>
      </c>
      <c r="E90" s="76">
        <v>6.83</v>
      </c>
      <c r="F90" s="76">
        <v>0.54</v>
      </c>
      <c r="G90" s="161">
        <v>8.5850556438791734E-2</v>
      </c>
    </row>
    <row r="91" spans="1:7" ht="15.5" x14ac:dyDescent="0.35">
      <c r="A91" s="64" t="s">
        <v>52</v>
      </c>
      <c r="B91" s="65">
        <v>315</v>
      </c>
      <c r="C91" s="64" t="s">
        <v>78</v>
      </c>
      <c r="D91" s="76">
        <v>6.29</v>
      </c>
      <c r="E91" s="76">
        <v>6.83</v>
      </c>
      <c r="F91" s="76">
        <v>0.54</v>
      </c>
      <c r="G91" s="161">
        <v>8.5850556438791734E-2</v>
      </c>
    </row>
    <row r="92" spans="1:7" ht="15.5" x14ac:dyDescent="0.35">
      <c r="A92" s="64" t="s">
        <v>52</v>
      </c>
      <c r="B92" s="65">
        <v>317</v>
      </c>
      <c r="C92" s="64" t="s">
        <v>80</v>
      </c>
      <c r="D92" s="76">
        <v>6.03</v>
      </c>
      <c r="E92" s="76">
        <v>6.55</v>
      </c>
      <c r="F92" s="76">
        <v>0.51999999999999957</v>
      </c>
      <c r="G92" s="161">
        <v>8.6235489220563774E-2</v>
      </c>
    </row>
    <row r="93" spans="1:7" ht="15.5" x14ac:dyDescent="0.35">
      <c r="A93" s="64" t="s">
        <v>52</v>
      </c>
      <c r="B93" s="65">
        <v>318</v>
      </c>
      <c r="C93" s="64" t="s">
        <v>81</v>
      </c>
      <c r="D93" s="76">
        <v>6.29</v>
      </c>
      <c r="E93" s="76">
        <v>6.83</v>
      </c>
      <c r="F93" s="76">
        <v>0.54</v>
      </c>
      <c r="G93" s="161">
        <v>8.5850556438791734E-2</v>
      </c>
    </row>
    <row r="94" spans="1:7" ht="15.5" x14ac:dyDescent="0.35">
      <c r="A94" s="64" t="s">
        <v>52</v>
      </c>
      <c r="B94" s="65">
        <v>319</v>
      </c>
      <c r="C94" s="64" t="s">
        <v>82</v>
      </c>
      <c r="D94" s="76">
        <v>6.29</v>
      </c>
      <c r="E94" s="76">
        <v>6.83</v>
      </c>
      <c r="F94" s="76">
        <v>0.54</v>
      </c>
      <c r="G94" s="161">
        <v>8.5850556438791734E-2</v>
      </c>
    </row>
    <row r="95" spans="1:7" ht="15.5" x14ac:dyDescent="0.35">
      <c r="A95" s="64" t="s">
        <v>52</v>
      </c>
      <c r="B95" s="65">
        <v>320</v>
      </c>
      <c r="C95" s="64" t="s">
        <v>83</v>
      </c>
      <c r="D95" s="76">
        <v>6.03</v>
      </c>
      <c r="E95" s="76">
        <v>6.46</v>
      </c>
      <c r="F95" s="76">
        <v>0.42999999999999972</v>
      </c>
      <c r="G95" s="161">
        <v>7.1310116086235442E-2</v>
      </c>
    </row>
    <row r="96" spans="1:7" ht="15.5" x14ac:dyDescent="0.35">
      <c r="A96" s="64" t="s">
        <v>141</v>
      </c>
      <c r="B96" s="65">
        <v>867</v>
      </c>
      <c r="C96" s="64" t="s">
        <v>163</v>
      </c>
      <c r="D96" s="76">
        <v>6.25</v>
      </c>
      <c r="E96" s="76">
        <v>6.79</v>
      </c>
      <c r="F96" s="76">
        <v>0.54</v>
      </c>
      <c r="G96" s="161">
        <v>8.6400000000000005E-2</v>
      </c>
    </row>
    <row r="97" spans="1:7" ht="15.5" x14ac:dyDescent="0.35">
      <c r="A97" s="64" t="s">
        <v>141</v>
      </c>
      <c r="B97" s="65">
        <v>846</v>
      </c>
      <c r="C97" s="64" t="s">
        <v>152</v>
      </c>
      <c r="D97" s="76">
        <v>5.57</v>
      </c>
      <c r="E97" s="76">
        <v>6.05</v>
      </c>
      <c r="F97" s="76">
        <v>0.47999999999999954</v>
      </c>
      <c r="G97" s="161">
        <v>8.617594254937154E-2</v>
      </c>
    </row>
    <row r="98" spans="1:7" ht="15.5" x14ac:dyDescent="0.35">
      <c r="A98" s="64" t="s">
        <v>141</v>
      </c>
      <c r="B98" s="65">
        <v>825</v>
      </c>
      <c r="C98" s="64" t="s">
        <v>142</v>
      </c>
      <c r="D98" s="76">
        <v>6.08</v>
      </c>
      <c r="E98" s="76">
        <v>6.61</v>
      </c>
      <c r="F98" s="76">
        <v>0.53000000000000025</v>
      </c>
      <c r="G98" s="161">
        <v>8.7171052631578982E-2</v>
      </c>
    </row>
    <row r="99" spans="1:7" ht="15.5" x14ac:dyDescent="0.35">
      <c r="A99" s="64" t="s">
        <v>141</v>
      </c>
      <c r="B99" s="65">
        <v>845</v>
      </c>
      <c r="C99" s="64" t="s">
        <v>151</v>
      </c>
      <c r="D99" s="76">
        <v>5.57</v>
      </c>
      <c r="E99" s="76">
        <v>6.05</v>
      </c>
      <c r="F99" s="76">
        <v>0.47999999999999954</v>
      </c>
      <c r="G99" s="161">
        <v>8.617594254937154E-2</v>
      </c>
    </row>
    <row r="100" spans="1:7" ht="15.5" x14ac:dyDescent="0.35">
      <c r="A100" s="64" t="s">
        <v>141</v>
      </c>
      <c r="B100" s="65">
        <v>850</v>
      </c>
      <c r="C100" s="64" t="s">
        <v>153</v>
      </c>
      <c r="D100" s="76">
        <v>5.8</v>
      </c>
      <c r="E100" s="76">
        <v>6.3</v>
      </c>
      <c r="F100" s="76">
        <v>0.5</v>
      </c>
      <c r="G100" s="161">
        <v>8.6206896551724144E-2</v>
      </c>
    </row>
    <row r="101" spans="1:7" ht="15.5" x14ac:dyDescent="0.35">
      <c r="A101" s="64" t="s">
        <v>141</v>
      </c>
      <c r="B101" s="65">
        <v>921</v>
      </c>
      <c r="C101" s="64" t="s">
        <v>196</v>
      </c>
      <c r="D101" s="76">
        <v>5.8</v>
      </c>
      <c r="E101" s="76">
        <v>5.86</v>
      </c>
      <c r="F101" s="76">
        <v>6.0000000000000497E-2</v>
      </c>
      <c r="G101" s="161">
        <v>1.0344827586206983E-2</v>
      </c>
    </row>
    <row r="102" spans="1:7" ht="15.5" x14ac:dyDescent="0.35">
      <c r="A102" s="64" t="s">
        <v>141</v>
      </c>
      <c r="B102" s="65">
        <v>886</v>
      </c>
      <c r="C102" s="64" t="s">
        <v>181</v>
      </c>
      <c r="D102" s="76">
        <v>5.65</v>
      </c>
      <c r="E102" s="76">
        <v>5.92</v>
      </c>
      <c r="F102" s="76">
        <v>0.26999999999999957</v>
      </c>
      <c r="G102" s="161">
        <v>4.778761061946895E-2</v>
      </c>
    </row>
    <row r="103" spans="1:7" ht="15.5" x14ac:dyDescent="0.35">
      <c r="A103" s="64" t="s">
        <v>141</v>
      </c>
      <c r="B103" s="65">
        <v>887</v>
      </c>
      <c r="C103" s="64" t="s">
        <v>182</v>
      </c>
      <c r="D103" s="76">
        <v>5.6</v>
      </c>
      <c r="E103" s="76">
        <v>5.74</v>
      </c>
      <c r="F103" s="76">
        <v>0.14000000000000057</v>
      </c>
      <c r="G103" s="161">
        <v>2.5000000000000102E-2</v>
      </c>
    </row>
    <row r="104" spans="1:7" ht="15.5" x14ac:dyDescent="0.35">
      <c r="A104" s="64" t="s">
        <v>141</v>
      </c>
      <c r="B104" s="65">
        <v>826</v>
      </c>
      <c r="C104" s="64" t="s">
        <v>143</v>
      </c>
      <c r="D104" s="76">
        <v>6.09</v>
      </c>
      <c r="E104" s="76">
        <v>6.28</v>
      </c>
      <c r="F104" s="76">
        <v>0.19000000000000039</v>
      </c>
      <c r="G104" s="161">
        <v>3.119868637110023E-2</v>
      </c>
    </row>
    <row r="105" spans="1:7" ht="15.5" x14ac:dyDescent="0.35">
      <c r="A105" s="64" t="s">
        <v>141</v>
      </c>
      <c r="B105" s="65">
        <v>931</v>
      </c>
      <c r="C105" s="64" t="s">
        <v>200</v>
      </c>
      <c r="D105" s="76">
        <v>5.89</v>
      </c>
      <c r="E105" s="76">
        <v>6.19</v>
      </c>
      <c r="F105" s="76">
        <v>0.30000000000000071</v>
      </c>
      <c r="G105" s="161">
        <v>5.0933786078098599E-2</v>
      </c>
    </row>
    <row r="106" spans="1:7" ht="15.5" x14ac:dyDescent="0.35">
      <c r="A106" s="64" t="s">
        <v>141</v>
      </c>
      <c r="B106" s="65">
        <v>851</v>
      </c>
      <c r="C106" s="64" t="s">
        <v>154</v>
      </c>
      <c r="D106" s="76">
        <v>5.8</v>
      </c>
      <c r="E106" s="76">
        <v>6.3</v>
      </c>
      <c r="F106" s="76">
        <v>0.5</v>
      </c>
      <c r="G106" s="161">
        <v>8.6206896551724144E-2</v>
      </c>
    </row>
    <row r="107" spans="1:7" ht="15.5" x14ac:dyDescent="0.35">
      <c r="A107" s="64" t="s">
        <v>141</v>
      </c>
      <c r="B107" s="65">
        <v>870</v>
      </c>
      <c r="C107" s="64" t="s">
        <v>166</v>
      </c>
      <c r="D107" s="76">
        <v>6.11</v>
      </c>
      <c r="E107" s="76">
        <v>6.64</v>
      </c>
      <c r="F107" s="76">
        <v>0.52999999999999936</v>
      </c>
      <c r="G107" s="161">
        <v>8.6743044189852597E-2</v>
      </c>
    </row>
    <row r="108" spans="1:7" ht="15.5" x14ac:dyDescent="0.35">
      <c r="A108" s="64" t="s">
        <v>141</v>
      </c>
      <c r="B108" s="65">
        <v>871</v>
      </c>
      <c r="C108" s="64" t="s">
        <v>167</v>
      </c>
      <c r="D108" s="76">
        <v>6.25</v>
      </c>
      <c r="E108" s="76">
        <v>6.79</v>
      </c>
      <c r="F108" s="76">
        <v>0.54</v>
      </c>
      <c r="G108" s="161">
        <v>8.6400000000000005E-2</v>
      </c>
    </row>
    <row r="109" spans="1:7" ht="15.5" x14ac:dyDescent="0.35">
      <c r="A109" s="64" t="s">
        <v>141</v>
      </c>
      <c r="B109" s="65">
        <v>852</v>
      </c>
      <c r="C109" s="64" t="s">
        <v>155</v>
      </c>
      <c r="D109" s="76">
        <v>5.8</v>
      </c>
      <c r="E109" s="76">
        <v>6.3</v>
      </c>
      <c r="F109" s="76">
        <v>0.5</v>
      </c>
      <c r="G109" s="161">
        <v>8.6206896551724144E-2</v>
      </c>
    </row>
    <row r="110" spans="1:7" ht="15.5" x14ac:dyDescent="0.35">
      <c r="A110" s="64" t="s">
        <v>141</v>
      </c>
      <c r="B110" s="65">
        <v>936</v>
      </c>
      <c r="C110" s="64" t="s">
        <v>203</v>
      </c>
      <c r="D110" s="76">
        <v>6.25</v>
      </c>
      <c r="E110" s="76">
        <v>6.79</v>
      </c>
      <c r="F110" s="76">
        <v>0.54</v>
      </c>
      <c r="G110" s="161">
        <v>8.6400000000000005E-2</v>
      </c>
    </row>
    <row r="111" spans="1:7" ht="15.5" x14ac:dyDescent="0.35">
      <c r="A111" s="64" t="s">
        <v>141</v>
      </c>
      <c r="B111" s="65">
        <v>869</v>
      </c>
      <c r="C111" s="64" t="s">
        <v>165</v>
      </c>
      <c r="D111" s="76">
        <v>6.11</v>
      </c>
      <c r="E111" s="76">
        <v>6.64</v>
      </c>
      <c r="F111" s="76">
        <v>0.52999999999999936</v>
      </c>
      <c r="G111" s="161">
        <v>8.6743044189852597E-2</v>
      </c>
    </row>
    <row r="112" spans="1:7" ht="15.5" x14ac:dyDescent="0.35">
      <c r="A112" s="64" t="s">
        <v>141</v>
      </c>
      <c r="B112" s="65">
        <v>938</v>
      </c>
      <c r="C112" s="64" t="s">
        <v>205</v>
      </c>
      <c r="D112" s="76">
        <v>5.67</v>
      </c>
      <c r="E112" s="76">
        <v>6.16</v>
      </c>
      <c r="F112" s="76">
        <v>0.49000000000000021</v>
      </c>
      <c r="G112" s="161">
        <v>8.641975308641979E-2</v>
      </c>
    </row>
    <row r="113" spans="1:7" ht="15.5" x14ac:dyDescent="0.35">
      <c r="A113" s="64" t="s">
        <v>141</v>
      </c>
      <c r="B113" s="65">
        <v>868</v>
      </c>
      <c r="C113" s="64" t="s">
        <v>164</v>
      </c>
      <c r="D113" s="76">
        <v>6.25</v>
      </c>
      <c r="E113" s="76">
        <v>6.79</v>
      </c>
      <c r="F113" s="76">
        <v>0.54</v>
      </c>
      <c r="G113" s="161">
        <v>8.6400000000000005E-2</v>
      </c>
    </row>
    <row r="114" spans="1:7" ht="15.5" x14ac:dyDescent="0.35">
      <c r="A114" s="64" t="s">
        <v>141</v>
      </c>
      <c r="B114" s="65">
        <v>872</v>
      </c>
      <c r="C114" s="64" t="s">
        <v>168</v>
      </c>
      <c r="D114" s="76">
        <v>6.11</v>
      </c>
      <c r="E114" s="76">
        <v>6.64</v>
      </c>
      <c r="F114" s="76">
        <v>0.52999999999999936</v>
      </c>
      <c r="G114" s="161">
        <v>8.6743044189852597E-2</v>
      </c>
    </row>
    <row r="115" spans="1:7" ht="15.5" x14ac:dyDescent="0.35">
      <c r="A115" s="64" t="s">
        <v>123</v>
      </c>
      <c r="B115" s="65">
        <v>800</v>
      </c>
      <c r="C115" s="64" t="s">
        <v>124</v>
      </c>
      <c r="D115" s="76">
        <v>5.8</v>
      </c>
      <c r="E115" s="76">
        <v>5.97</v>
      </c>
      <c r="F115" s="76">
        <v>0.16999999999999993</v>
      </c>
      <c r="G115" s="161">
        <v>2.9310344827586196E-2</v>
      </c>
    </row>
    <row r="116" spans="1:7" ht="15.5" x14ac:dyDescent="0.35">
      <c r="A116" s="64" t="s">
        <v>123</v>
      </c>
      <c r="B116" s="65">
        <v>839</v>
      </c>
      <c r="C116" s="64" t="s">
        <v>148</v>
      </c>
      <c r="D116" s="76">
        <v>5.6</v>
      </c>
      <c r="E116" s="76">
        <v>5.76</v>
      </c>
      <c r="F116" s="76">
        <v>0.16000000000000014</v>
      </c>
      <c r="G116" s="161">
        <v>2.8571428571428598E-2</v>
      </c>
    </row>
    <row r="117" spans="1:7" ht="15.5" x14ac:dyDescent="0.35">
      <c r="A117" s="64" t="s">
        <v>123</v>
      </c>
      <c r="B117" s="65">
        <v>801</v>
      </c>
      <c r="C117" s="64" t="s">
        <v>125</v>
      </c>
      <c r="D117" s="76">
        <v>5.8</v>
      </c>
      <c r="E117" s="76">
        <v>5.9</v>
      </c>
      <c r="F117" s="76">
        <v>0.10000000000000053</v>
      </c>
      <c r="G117" s="161">
        <v>1.7241379310344921E-2</v>
      </c>
    </row>
    <row r="118" spans="1:7" ht="15.5" x14ac:dyDescent="0.35">
      <c r="A118" s="64" t="s">
        <v>123</v>
      </c>
      <c r="B118" s="65">
        <v>908</v>
      </c>
      <c r="C118" s="64" t="s">
        <v>192</v>
      </c>
      <c r="D118" s="76">
        <v>5.57</v>
      </c>
      <c r="E118" s="76">
        <v>5.63</v>
      </c>
      <c r="F118" s="76">
        <v>5.9999999999999609E-2</v>
      </c>
      <c r="G118" s="161">
        <v>1.0771992818671383E-2</v>
      </c>
    </row>
    <row r="119" spans="1:7" ht="15.5" x14ac:dyDescent="0.35">
      <c r="A119" s="64" t="s">
        <v>123</v>
      </c>
      <c r="B119" s="65">
        <v>878</v>
      </c>
      <c r="C119" s="64" t="s">
        <v>173</v>
      </c>
      <c r="D119" s="76">
        <v>5.57</v>
      </c>
      <c r="E119" s="76">
        <v>5.64</v>
      </c>
      <c r="F119" s="76">
        <v>6.9999999999999396E-2</v>
      </c>
      <c r="G119" s="161">
        <v>1.2567324955116588E-2</v>
      </c>
    </row>
    <row r="120" spans="1:7" ht="15.5" x14ac:dyDescent="0.35">
      <c r="A120" s="64" t="s">
        <v>123</v>
      </c>
      <c r="B120" s="65">
        <v>838</v>
      </c>
      <c r="C120" s="64" t="s">
        <v>147</v>
      </c>
      <c r="D120" s="76">
        <v>5.6</v>
      </c>
      <c r="E120" s="76">
        <v>5.72</v>
      </c>
      <c r="F120" s="76">
        <v>0.12000000000000011</v>
      </c>
      <c r="G120" s="161">
        <v>2.142857142857145E-2</v>
      </c>
    </row>
    <row r="121" spans="1:7" ht="15.5" x14ac:dyDescent="0.35">
      <c r="A121" s="64" t="s">
        <v>123</v>
      </c>
      <c r="B121" s="65">
        <v>916</v>
      </c>
      <c r="C121" s="64" t="s">
        <v>194</v>
      </c>
      <c r="D121" s="76">
        <v>5.65</v>
      </c>
      <c r="E121" s="76">
        <v>5.71</v>
      </c>
      <c r="F121" s="76">
        <v>5.9999999999999609E-2</v>
      </c>
      <c r="G121" s="161">
        <v>1.0619469026548603E-2</v>
      </c>
    </row>
    <row r="122" spans="1:7" ht="15.5" x14ac:dyDescent="0.35">
      <c r="A122" s="64" t="s">
        <v>123</v>
      </c>
      <c r="B122" s="65">
        <v>802</v>
      </c>
      <c r="C122" s="64" t="s">
        <v>126</v>
      </c>
      <c r="D122" s="76">
        <v>5.8</v>
      </c>
      <c r="E122" s="76">
        <v>5.95</v>
      </c>
      <c r="F122" s="76">
        <v>0.15000000000000036</v>
      </c>
      <c r="G122" s="161">
        <v>2.5862068965517303E-2</v>
      </c>
    </row>
    <row r="123" spans="1:7" ht="15.5" x14ac:dyDescent="0.35">
      <c r="A123" s="64" t="s">
        <v>123</v>
      </c>
      <c r="B123" s="65">
        <v>879</v>
      </c>
      <c r="C123" s="64" t="s">
        <v>174</v>
      </c>
      <c r="D123" s="76">
        <v>5.57</v>
      </c>
      <c r="E123" s="76">
        <v>5.79</v>
      </c>
      <c r="F123" s="76">
        <v>0.21999999999999975</v>
      </c>
      <c r="G123" s="161">
        <v>3.9497307001795288E-2</v>
      </c>
    </row>
    <row r="124" spans="1:7" ht="15.5" x14ac:dyDescent="0.35">
      <c r="A124" s="64" t="s">
        <v>123</v>
      </c>
      <c r="B124" s="65">
        <v>933</v>
      </c>
      <c r="C124" s="64" t="s">
        <v>201</v>
      </c>
      <c r="D124" s="76">
        <v>5.57</v>
      </c>
      <c r="E124" s="76">
        <v>5.63</v>
      </c>
      <c r="F124" s="76">
        <v>5.9999999999999609E-2</v>
      </c>
      <c r="G124" s="161">
        <v>1.0771992818671383E-2</v>
      </c>
    </row>
    <row r="125" spans="1:7" ht="15.5" x14ac:dyDescent="0.35">
      <c r="A125" s="64" t="s">
        <v>123</v>
      </c>
      <c r="B125" s="65">
        <v>803</v>
      </c>
      <c r="C125" s="64" t="s">
        <v>127</v>
      </c>
      <c r="D125" s="76">
        <v>5.8</v>
      </c>
      <c r="E125" s="76">
        <v>6.08</v>
      </c>
      <c r="F125" s="76">
        <v>0.28000000000000025</v>
      </c>
      <c r="G125" s="161">
        <v>4.8275862068965558E-2</v>
      </c>
    </row>
    <row r="126" spans="1:7" ht="15.5" x14ac:dyDescent="0.35">
      <c r="A126" s="64" t="s">
        <v>123</v>
      </c>
      <c r="B126" s="65">
        <v>866</v>
      </c>
      <c r="C126" s="64" t="s">
        <v>162</v>
      </c>
      <c r="D126" s="76">
        <v>5.69</v>
      </c>
      <c r="E126" s="76">
        <v>5.91</v>
      </c>
      <c r="F126" s="76">
        <v>0.21999999999999975</v>
      </c>
      <c r="G126" s="161">
        <v>3.8664323374340906E-2</v>
      </c>
    </row>
    <row r="127" spans="1:7" ht="15.5" x14ac:dyDescent="0.35">
      <c r="A127" s="64" t="s">
        <v>123</v>
      </c>
      <c r="B127" s="65">
        <v>880</v>
      </c>
      <c r="C127" s="64" t="s">
        <v>175</v>
      </c>
      <c r="D127" s="76">
        <v>5.57</v>
      </c>
      <c r="E127" s="76">
        <v>5.81</v>
      </c>
      <c r="F127" s="76">
        <v>0.23999999999999932</v>
      </c>
      <c r="G127" s="161">
        <v>4.3087971274685694E-2</v>
      </c>
    </row>
    <row r="128" spans="1:7" ht="15.5" x14ac:dyDescent="0.35">
      <c r="A128" s="64" t="s">
        <v>123</v>
      </c>
      <c r="B128" s="65">
        <v>865</v>
      </c>
      <c r="C128" s="64" t="s">
        <v>161</v>
      </c>
      <c r="D128" s="76">
        <v>5.69</v>
      </c>
      <c r="E128" s="76">
        <v>5.75</v>
      </c>
      <c r="F128" s="76">
        <v>5.9999999999999609E-2</v>
      </c>
      <c r="G128" s="161">
        <v>1.0544815465729281E-2</v>
      </c>
    </row>
    <row r="129" spans="1:7" ht="15.5" x14ac:dyDescent="0.35">
      <c r="A129" s="64" t="s">
        <v>84</v>
      </c>
      <c r="B129" s="65">
        <v>330</v>
      </c>
      <c r="C129" s="64" t="s">
        <v>85</v>
      </c>
      <c r="D129" s="76">
        <v>5.61</v>
      </c>
      <c r="E129" s="76">
        <v>5.79</v>
      </c>
      <c r="F129" s="76">
        <v>0.17999999999999972</v>
      </c>
      <c r="G129" s="161">
        <v>3.2085561497326151E-2</v>
      </c>
    </row>
    <row r="130" spans="1:7" ht="15.5" x14ac:dyDescent="0.35">
      <c r="A130" s="64" t="s">
        <v>84</v>
      </c>
      <c r="B130" s="65">
        <v>331</v>
      </c>
      <c r="C130" s="64" t="s">
        <v>86</v>
      </c>
      <c r="D130" s="76">
        <v>5.61</v>
      </c>
      <c r="E130" s="76">
        <v>5.83</v>
      </c>
      <c r="F130" s="76">
        <v>0.21999999999999975</v>
      </c>
      <c r="G130" s="161">
        <v>3.9215686274509755E-2</v>
      </c>
    </row>
    <row r="131" spans="1:7" ht="15.5" x14ac:dyDescent="0.35">
      <c r="A131" s="64" t="s">
        <v>84</v>
      </c>
      <c r="B131" s="65">
        <v>332</v>
      </c>
      <c r="C131" s="64" t="s">
        <v>87</v>
      </c>
      <c r="D131" s="76">
        <v>5.61</v>
      </c>
      <c r="E131" s="76">
        <v>5.67</v>
      </c>
      <c r="F131" s="76">
        <v>5.9999999999999609E-2</v>
      </c>
      <c r="G131" s="161">
        <v>1.0695187165775331E-2</v>
      </c>
    </row>
    <row r="132" spans="1:7" ht="15.5" x14ac:dyDescent="0.35">
      <c r="A132" s="64" t="s">
        <v>84</v>
      </c>
      <c r="B132" s="65">
        <v>884</v>
      </c>
      <c r="C132" s="64" t="s">
        <v>179</v>
      </c>
      <c r="D132" s="76">
        <v>5.57</v>
      </c>
      <c r="E132" s="76">
        <v>5.63</v>
      </c>
      <c r="F132" s="76">
        <v>5.9999999999999609E-2</v>
      </c>
      <c r="G132" s="161">
        <v>1.0771992818671383E-2</v>
      </c>
    </row>
    <row r="133" spans="1:7" ht="15.5" x14ac:dyDescent="0.35">
      <c r="A133" s="64" t="s">
        <v>84</v>
      </c>
      <c r="B133" s="65">
        <v>333</v>
      </c>
      <c r="C133" s="64" t="s">
        <v>88</v>
      </c>
      <c r="D133" s="76">
        <v>5.61</v>
      </c>
      <c r="E133" s="76">
        <v>5.79</v>
      </c>
      <c r="F133" s="76">
        <v>0.17999999999999972</v>
      </c>
      <c r="G133" s="161">
        <v>3.2085561497326151E-2</v>
      </c>
    </row>
    <row r="134" spans="1:7" ht="15.5" x14ac:dyDescent="0.35">
      <c r="A134" s="64" t="s">
        <v>84</v>
      </c>
      <c r="B134" s="65">
        <v>893</v>
      </c>
      <c r="C134" s="64" t="s">
        <v>188</v>
      </c>
      <c r="D134" s="76">
        <v>5.57</v>
      </c>
      <c r="E134" s="76">
        <v>5.63</v>
      </c>
      <c r="F134" s="76">
        <v>5.9999999999999609E-2</v>
      </c>
      <c r="G134" s="161">
        <v>1.0771992818671383E-2</v>
      </c>
    </row>
    <row r="135" spans="1:7" ht="15.5" x14ac:dyDescent="0.35">
      <c r="A135" s="64" t="s">
        <v>84</v>
      </c>
      <c r="B135" s="65">
        <v>334</v>
      </c>
      <c r="C135" s="64" t="s">
        <v>89</v>
      </c>
      <c r="D135" s="76">
        <v>5.61</v>
      </c>
      <c r="E135" s="76">
        <v>5.84</v>
      </c>
      <c r="F135" s="76">
        <v>0.22999999999999954</v>
      </c>
      <c r="G135" s="161">
        <v>4.0998217468805623E-2</v>
      </c>
    </row>
    <row r="136" spans="1:7" ht="15.5" x14ac:dyDescent="0.35">
      <c r="A136" s="64" t="s">
        <v>84</v>
      </c>
      <c r="B136" s="65">
        <v>860</v>
      </c>
      <c r="C136" s="64" t="s">
        <v>159</v>
      </c>
      <c r="D136" s="76">
        <v>5.57</v>
      </c>
      <c r="E136" s="76">
        <v>5.76</v>
      </c>
      <c r="F136" s="76">
        <v>0.1899999999999995</v>
      </c>
      <c r="G136" s="161">
        <v>3.4111310592459511E-2</v>
      </c>
    </row>
    <row r="137" spans="1:7" ht="15.5" x14ac:dyDescent="0.35">
      <c r="A137" s="64" t="s">
        <v>84</v>
      </c>
      <c r="B137" s="65">
        <v>861</v>
      </c>
      <c r="C137" s="64" t="s">
        <v>160</v>
      </c>
      <c r="D137" s="76">
        <v>5.57</v>
      </c>
      <c r="E137" s="76">
        <v>5.63</v>
      </c>
      <c r="F137" s="76">
        <v>5.9999999999999609E-2</v>
      </c>
      <c r="G137" s="161">
        <v>1.0771992818671383E-2</v>
      </c>
    </row>
    <row r="138" spans="1:7" ht="15.5" x14ac:dyDescent="0.35">
      <c r="A138" s="64" t="s">
        <v>84</v>
      </c>
      <c r="B138" s="65">
        <v>894</v>
      </c>
      <c r="C138" s="64" t="s">
        <v>189</v>
      </c>
      <c r="D138" s="76">
        <v>5.57</v>
      </c>
      <c r="E138" s="76">
        <v>5.63</v>
      </c>
      <c r="F138" s="76">
        <v>5.9999999999999609E-2</v>
      </c>
      <c r="G138" s="161">
        <v>1.0771992818671383E-2</v>
      </c>
    </row>
    <row r="139" spans="1:7" ht="15.5" x14ac:dyDescent="0.35">
      <c r="A139" s="64" t="s">
        <v>84</v>
      </c>
      <c r="B139" s="65">
        <v>335</v>
      </c>
      <c r="C139" s="64" t="s">
        <v>90</v>
      </c>
      <c r="D139" s="76">
        <v>5.61</v>
      </c>
      <c r="E139" s="76">
        <v>5.67</v>
      </c>
      <c r="F139" s="76">
        <v>5.9999999999999609E-2</v>
      </c>
      <c r="G139" s="161">
        <v>1.0695187165775331E-2</v>
      </c>
    </row>
    <row r="140" spans="1:7" ht="15.5" x14ac:dyDescent="0.35">
      <c r="A140" s="64" t="s">
        <v>84</v>
      </c>
      <c r="B140" s="65">
        <v>937</v>
      </c>
      <c r="C140" s="64" t="s">
        <v>204</v>
      </c>
      <c r="D140" s="76">
        <v>5.66</v>
      </c>
      <c r="E140" s="76">
        <v>5.86</v>
      </c>
      <c r="F140" s="76">
        <v>0.20000000000000018</v>
      </c>
      <c r="G140" s="161">
        <v>3.5335689045936425E-2</v>
      </c>
    </row>
    <row r="141" spans="1:7" ht="15.5" x14ac:dyDescent="0.35">
      <c r="A141" s="64" t="s">
        <v>84</v>
      </c>
      <c r="B141" s="65">
        <v>336</v>
      </c>
      <c r="C141" s="64" t="s">
        <v>91</v>
      </c>
      <c r="D141" s="76">
        <v>5.61</v>
      </c>
      <c r="E141" s="76">
        <v>5.67</v>
      </c>
      <c r="F141" s="76">
        <v>5.9999999999999609E-2</v>
      </c>
      <c r="G141" s="161">
        <v>1.0695187165775331E-2</v>
      </c>
    </row>
    <row r="142" spans="1:7" ht="15.5" x14ac:dyDescent="0.35">
      <c r="A142" s="64" t="s">
        <v>84</v>
      </c>
      <c r="B142" s="65">
        <v>885</v>
      </c>
      <c r="C142" s="64" t="s">
        <v>180</v>
      </c>
      <c r="D142" s="76">
        <v>5.57</v>
      </c>
      <c r="E142" s="76">
        <v>5.63</v>
      </c>
      <c r="F142" s="76">
        <v>5.9999999999999609E-2</v>
      </c>
      <c r="G142" s="161">
        <v>1.0771992818671383E-2</v>
      </c>
    </row>
    <row r="143" spans="1:7" ht="15.5" x14ac:dyDescent="0.35">
      <c r="A143" s="64" t="s">
        <v>107</v>
      </c>
      <c r="B143" s="65">
        <v>370</v>
      </c>
      <c r="C143" s="64" t="s">
        <v>108</v>
      </c>
      <c r="D143" s="76">
        <v>5.57</v>
      </c>
      <c r="E143" s="76">
        <v>5.63</v>
      </c>
      <c r="F143" s="76">
        <v>5.9999999999999609E-2</v>
      </c>
      <c r="G143" s="161">
        <v>1.0771992818671383E-2</v>
      </c>
    </row>
    <row r="144" spans="1:7" ht="15.5" x14ac:dyDescent="0.35">
      <c r="A144" s="64" t="s">
        <v>107</v>
      </c>
      <c r="B144" s="65">
        <v>380</v>
      </c>
      <c r="C144" s="64" t="s">
        <v>112</v>
      </c>
      <c r="D144" s="76">
        <v>5.57</v>
      </c>
      <c r="E144" s="76">
        <v>5.63</v>
      </c>
      <c r="F144" s="76">
        <v>5.9999999999999609E-2</v>
      </c>
      <c r="G144" s="161">
        <v>1.0771992818671383E-2</v>
      </c>
    </row>
    <row r="145" spans="1:7" ht="15.5" x14ac:dyDescent="0.35">
      <c r="A145" s="64" t="s">
        <v>107</v>
      </c>
      <c r="B145" s="65">
        <v>381</v>
      </c>
      <c r="C145" s="64" t="s">
        <v>113</v>
      </c>
      <c r="D145" s="76">
        <v>5.57</v>
      </c>
      <c r="E145" s="76">
        <v>5.63</v>
      </c>
      <c r="F145" s="76">
        <v>5.9999999999999609E-2</v>
      </c>
      <c r="G145" s="161">
        <v>1.0771992818671383E-2</v>
      </c>
    </row>
    <row r="146" spans="1:7" ht="15.5" x14ac:dyDescent="0.35">
      <c r="A146" s="64" t="s">
        <v>107</v>
      </c>
      <c r="B146" s="65">
        <v>371</v>
      </c>
      <c r="C146" s="64" t="s">
        <v>109</v>
      </c>
      <c r="D146" s="76">
        <v>5.57</v>
      </c>
      <c r="E146" s="76">
        <v>5.63</v>
      </c>
      <c r="F146" s="76">
        <v>5.9999999999999609E-2</v>
      </c>
      <c r="G146" s="161">
        <v>1.0771992818671383E-2</v>
      </c>
    </row>
    <row r="147" spans="1:7" ht="15.5" x14ac:dyDescent="0.35">
      <c r="A147" s="64" t="s">
        <v>107</v>
      </c>
      <c r="B147" s="65">
        <v>811</v>
      </c>
      <c r="C147" s="64" t="s">
        <v>133</v>
      </c>
      <c r="D147" s="76">
        <v>5.57</v>
      </c>
      <c r="E147" s="76">
        <v>5.63</v>
      </c>
      <c r="F147" s="76">
        <v>5.9999999999999609E-2</v>
      </c>
      <c r="G147" s="161">
        <v>1.0771992818671383E-2</v>
      </c>
    </row>
    <row r="148" spans="1:7" ht="15.5" x14ac:dyDescent="0.35">
      <c r="A148" s="64" t="s">
        <v>107</v>
      </c>
      <c r="B148" s="65">
        <v>810</v>
      </c>
      <c r="C148" s="64" t="s">
        <v>132</v>
      </c>
      <c r="D148" s="76">
        <v>5.57</v>
      </c>
      <c r="E148" s="76">
        <v>5.63</v>
      </c>
      <c r="F148" s="76">
        <v>5.9999999999999609E-2</v>
      </c>
      <c r="G148" s="161">
        <v>1.0771992818671383E-2</v>
      </c>
    </row>
    <row r="149" spans="1:7" ht="15.5" x14ac:dyDescent="0.35">
      <c r="A149" s="64" t="s">
        <v>107</v>
      </c>
      <c r="B149" s="65">
        <v>382</v>
      </c>
      <c r="C149" s="64" t="s">
        <v>114</v>
      </c>
      <c r="D149" s="76">
        <v>5.57</v>
      </c>
      <c r="E149" s="76">
        <v>5.63</v>
      </c>
      <c r="F149" s="76">
        <v>5.9999999999999609E-2</v>
      </c>
      <c r="G149" s="161">
        <v>1.0771992818671383E-2</v>
      </c>
    </row>
    <row r="150" spans="1:7" ht="15.5" x14ac:dyDescent="0.35">
      <c r="A150" s="64" t="s">
        <v>107</v>
      </c>
      <c r="B150" s="65">
        <v>383</v>
      </c>
      <c r="C150" s="64" t="s">
        <v>115</v>
      </c>
      <c r="D150" s="76">
        <v>5.57</v>
      </c>
      <c r="E150" s="76">
        <v>5.84</v>
      </c>
      <c r="F150" s="76">
        <v>0.26999999999999957</v>
      </c>
      <c r="G150" s="161">
        <v>4.8473967684021464E-2</v>
      </c>
    </row>
    <row r="151" spans="1:7" ht="15.5" x14ac:dyDescent="0.35">
      <c r="A151" s="64" t="s">
        <v>107</v>
      </c>
      <c r="B151" s="65">
        <v>812</v>
      </c>
      <c r="C151" s="64" t="s">
        <v>134</v>
      </c>
      <c r="D151" s="76">
        <v>5.57</v>
      </c>
      <c r="E151" s="76">
        <v>5.63</v>
      </c>
      <c r="F151" s="76">
        <v>5.9999999999999609E-2</v>
      </c>
      <c r="G151" s="161">
        <v>1.0771992818671383E-2</v>
      </c>
    </row>
    <row r="152" spans="1:7" ht="15.5" x14ac:dyDescent="0.35">
      <c r="A152" s="64" t="s">
        <v>107</v>
      </c>
      <c r="B152" s="65">
        <v>813</v>
      </c>
      <c r="C152" s="64" t="s">
        <v>135</v>
      </c>
      <c r="D152" s="76">
        <v>5.57</v>
      </c>
      <c r="E152" s="76">
        <v>5.63</v>
      </c>
      <c r="F152" s="76">
        <v>5.9999999999999609E-2</v>
      </c>
      <c r="G152" s="161">
        <v>1.0771992818671383E-2</v>
      </c>
    </row>
    <row r="153" spans="1:7" ht="15.5" x14ac:dyDescent="0.35">
      <c r="A153" s="64" t="s">
        <v>107</v>
      </c>
      <c r="B153" s="65">
        <v>815</v>
      </c>
      <c r="C153" s="64" t="s">
        <v>136</v>
      </c>
      <c r="D153" s="76">
        <v>5.57</v>
      </c>
      <c r="E153" s="76">
        <v>5.67</v>
      </c>
      <c r="F153" s="76">
        <v>9.9999999999999645E-2</v>
      </c>
      <c r="G153" s="161">
        <v>1.7953321364452358E-2</v>
      </c>
    </row>
    <row r="154" spans="1:7" ht="15.5" x14ac:dyDescent="0.35">
      <c r="A154" s="64" t="s">
        <v>107</v>
      </c>
      <c r="B154" s="65">
        <v>372</v>
      </c>
      <c r="C154" s="64" t="s">
        <v>110</v>
      </c>
      <c r="D154" s="76">
        <v>5.57</v>
      </c>
      <c r="E154" s="76">
        <v>5.63</v>
      </c>
      <c r="F154" s="76">
        <v>5.9999999999999609E-2</v>
      </c>
      <c r="G154" s="161">
        <v>1.0771992818671383E-2</v>
      </c>
    </row>
    <row r="155" spans="1:7" ht="15.5" x14ac:dyDescent="0.35">
      <c r="A155" s="64" t="s">
        <v>107</v>
      </c>
      <c r="B155" s="65">
        <v>373</v>
      </c>
      <c r="C155" s="64" t="s">
        <v>111</v>
      </c>
      <c r="D155" s="76">
        <v>5.57</v>
      </c>
      <c r="E155" s="76">
        <v>5.63</v>
      </c>
      <c r="F155" s="76">
        <v>5.9999999999999609E-2</v>
      </c>
      <c r="G155" s="161">
        <v>1.0771992818671383E-2</v>
      </c>
    </row>
    <row r="156" spans="1:7" ht="15.5" x14ac:dyDescent="0.35">
      <c r="A156" s="64" t="s">
        <v>107</v>
      </c>
      <c r="B156" s="65">
        <v>384</v>
      </c>
      <c r="C156" s="64" t="s">
        <v>116</v>
      </c>
      <c r="D156" s="76">
        <v>5.57</v>
      </c>
      <c r="E156" s="76">
        <v>5.7</v>
      </c>
      <c r="F156" s="76">
        <v>0.12999999999999989</v>
      </c>
      <c r="G156" s="161">
        <v>2.3339317773788129E-2</v>
      </c>
    </row>
    <row r="157" spans="1:7" ht="15.5" x14ac:dyDescent="0.35">
      <c r="A157" s="64" t="s">
        <v>107</v>
      </c>
      <c r="B157" s="65">
        <v>816</v>
      </c>
      <c r="C157" s="64" t="s">
        <v>137</v>
      </c>
      <c r="D157" s="76">
        <v>5.57</v>
      </c>
      <c r="E157" s="76">
        <v>5.75</v>
      </c>
      <c r="F157" s="76">
        <v>0.17999999999999972</v>
      </c>
      <c r="G157" s="161">
        <v>3.2315978456014312E-2</v>
      </c>
    </row>
  </sheetData>
  <sortState xmlns:xlrd2="http://schemas.microsoft.com/office/spreadsheetml/2017/richdata2" ref="A8:G157">
    <sortCondition ref="A8:A157"/>
    <sortCondition ref="C8:C15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6" tint="0.39997558519241921"/>
  </sheetPr>
  <dimension ref="A1:AK159"/>
  <sheetViews>
    <sheetView showGridLines="0" zoomScaleNormal="100" workbookViewId="0"/>
  </sheetViews>
  <sheetFormatPr defaultColWidth="9" defaultRowHeight="14.5" x14ac:dyDescent="0.35"/>
  <cols>
    <col min="1" max="1" width="40.453125" style="2" customWidth="1"/>
    <col min="2" max="2" width="13.453125" style="2" bestFit="1" customWidth="1"/>
    <col min="3" max="3" width="38.453125" style="2" bestFit="1" customWidth="1"/>
    <col min="4" max="4" width="27.81640625" style="2" customWidth="1"/>
    <col min="5" max="5" width="31.1796875" style="2" customWidth="1"/>
    <col min="6" max="6" width="27.453125" style="2" customWidth="1"/>
    <col min="7" max="7" width="28.1796875" style="2" customWidth="1"/>
    <col min="8" max="15" width="25.81640625" style="2" customWidth="1"/>
    <col min="16" max="17" width="24.26953125" style="2" customWidth="1"/>
    <col min="18" max="18" width="24.81640625" style="2" customWidth="1"/>
    <col min="19" max="19" width="23.54296875" style="2" customWidth="1"/>
    <col min="20" max="20" width="24.81640625" style="2" customWidth="1"/>
    <col min="21" max="21" width="24" style="2" customWidth="1"/>
    <col min="22" max="22" width="25.54296875" style="2" customWidth="1"/>
    <col min="23" max="23" width="25.81640625" style="2" customWidth="1"/>
    <col min="24" max="24" width="25.1796875" style="2" customWidth="1"/>
    <col min="25" max="25" width="24" style="2" customWidth="1"/>
    <col min="26" max="26" width="25.453125" style="2" customWidth="1"/>
    <col min="27" max="28" width="25.81640625" style="2" customWidth="1"/>
    <col min="29" max="29" width="24.81640625" style="2" customWidth="1"/>
    <col min="30" max="31" width="25.81640625" style="2" customWidth="1"/>
    <col min="32" max="32" width="27.81640625" style="2" customWidth="1"/>
    <col min="33" max="33" width="27.7265625" style="2" customWidth="1"/>
    <col min="34" max="34" width="9.453125" style="1" customWidth="1"/>
    <col min="35" max="35" width="26" style="2" customWidth="1"/>
    <col min="36" max="36" width="26.1796875" style="2" customWidth="1"/>
    <col min="37" max="37" width="13.26953125" style="1" customWidth="1"/>
    <col min="38" max="38" width="10.54296875" style="1" bestFit="1" customWidth="1"/>
    <col min="39" max="16384" width="9" style="1"/>
  </cols>
  <sheetData>
    <row r="1" spans="1:37" s="21" customFormat="1" ht="45" customHeight="1" x14ac:dyDescent="0.35">
      <c r="A1" s="151" t="s">
        <v>390</v>
      </c>
      <c r="B1" s="152"/>
      <c r="C1" s="152"/>
      <c r="D1" s="152"/>
      <c r="E1" s="152"/>
      <c r="F1" s="152"/>
      <c r="G1" s="152"/>
      <c r="H1" s="152"/>
      <c r="I1" s="152"/>
    </row>
    <row r="2" spans="1:37" s="82" customFormat="1" ht="15.75" customHeight="1" x14ac:dyDescent="0.35">
      <c r="A2" s="113" t="s">
        <v>399</v>
      </c>
      <c r="B2" s="114"/>
      <c r="C2" s="114"/>
      <c r="D2" s="114"/>
      <c r="E2" s="115"/>
    </row>
    <row r="3" spans="1:37" s="82" customFormat="1" ht="15.75" customHeight="1" x14ac:dyDescent="0.35">
      <c r="A3" s="116" t="s">
        <v>400</v>
      </c>
      <c r="B3" s="117"/>
      <c r="C3" s="117"/>
      <c r="D3" s="117"/>
      <c r="E3" s="118"/>
    </row>
    <row r="4" spans="1:37" s="82" customFormat="1" ht="15.75" customHeight="1" x14ac:dyDescent="0.35"/>
    <row r="5" spans="1:37" s="3" customFormat="1" ht="260.25" customHeight="1" x14ac:dyDescent="0.35">
      <c r="A5" s="212" t="s">
        <v>210</v>
      </c>
      <c r="B5" s="215" t="s">
        <v>211</v>
      </c>
      <c r="C5" s="215" t="s">
        <v>212</v>
      </c>
      <c r="D5" s="185" t="s">
        <v>452</v>
      </c>
      <c r="E5" s="185" t="s">
        <v>451</v>
      </c>
      <c r="F5" s="194" t="s">
        <v>428</v>
      </c>
      <c r="G5" s="194" t="s">
        <v>447</v>
      </c>
      <c r="H5" s="194" t="s">
        <v>459</v>
      </c>
      <c r="I5" s="194" t="s">
        <v>429</v>
      </c>
      <c r="J5" s="194" t="s">
        <v>430</v>
      </c>
      <c r="K5" s="194" t="s">
        <v>460</v>
      </c>
      <c r="L5" s="194" t="s">
        <v>456</v>
      </c>
      <c r="M5" s="194" t="s">
        <v>457</v>
      </c>
      <c r="N5" s="194" t="s">
        <v>458</v>
      </c>
      <c r="O5" s="194" t="s">
        <v>441</v>
      </c>
      <c r="P5" s="194" t="s">
        <v>442</v>
      </c>
      <c r="Q5" s="194" t="s">
        <v>443</v>
      </c>
      <c r="R5" s="194" t="s">
        <v>444</v>
      </c>
      <c r="S5" s="194" t="s">
        <v>425</v>
      </c>
      <c r="T5" s="194" t="s">
        <v>461</v>
      </c>
      <c r="U5" s="194" t="s">
        <v>426</v>
      </c>
      <c r="V5" s="194" t="s">
        <v>427</v>
      </c>
      <c r="W5" s="194" t="s">
        <v>455</v>
      </c>
      <c r="X5" s="194" t="s">
        <v>446</v>
      </c>
      <c r="Y5" s="194" t="s">
        <v>462</v>
      </c>
      <c r="Z5" s="194" t="s">
        <v>463</v>
      </c>
      <c r="AA5" s="194" t="s">
        <v>431</v>
      </c>
      <c r="AB5" s="194" t="s">
        <v>432</v>
      </c>
      <c r="AC5" s="194" t="s">
        <v>433</v>
      </c>
      <c r="AD5" s="194" t="s">
        <v>434</v>
      </c>
      <c r="AE5" s="194" t="s">
        <v>435</v>
      </c>
      <c r="AF5" s="191" t="s">
        <v>445</v>
      </c>
      <c r="AG5" s="191" t="s">
        <v>453</v>
      </c>
      <c r="AH5" s="67"/>
      <c r="AI5" s="191" t="s">
        <v>440</v>
      </c>
      <c r="AJ5" s="191" t="s">
        <v>454</v>
      </c>
    </row>
    <row r="6" spans="1:37" s="3" customFormat="1" ht="38.5" customHeight="1" x14ac:dyDescent="0.35">
      <c r="A6" s="213"/>
      <c r="B6" s="216"/>
      <c r="C6" s="216"/>
      <c r="D6" s="186" t="s">
        <v>213</v>
      </c>
      <c r="E6" s="186" t="s">
        <v>214</v>
      </c>
      <c r="F6" s="188" t="s">
        <v>215</v>
      </c>
      <c r="G6" s="188" t="s">
        <v>216</v>
      </c>
      <c r="H6" s="188" t="s">
        <v>217</v>
      </c>
      <c r="I6" s="188" t="s">
        <v>218</v>
      </c>
      <c r="J6" s="188" t="s">
        <v>219</v>
      </c>
      <c r="K6" s="188" t="s">
        <v>220</v>
      </c>
      <c r="L6" s="188" t="s">
        <v>221</v>
      </c>
      <c r="M6" s="188" t="s">
        <v>222</v>
      </c>
      <c r="N6" s="188" t="s">
        <v>223</v>
      </c>
      <c r="O6" s="188" t="s">
        <v>224</v>
      </c>
      <c r="P6" s="188" t="s">
        <v>225</v>
      </c>
      <c r="Q6" s="188" t="s">
        <v>226</v>
      </c>
      <c r="R6" s="188" t="s">
        <v>227</v>
      </c>
      <c r="S6" s="188" t="s">
        <v>228</v>
      </c>
      <c r="T6" s="188" t="s">
        <v>229</v>
      </c>
      <c r="U6" s="188" t="s">
        <v>230</v>
      </c>
      <c r="V6" s="188" t="s">
        <v>231</v>
      </c>
      <c r="W6" s="188" t="s">
        <v>232</v>
      </c>
      <c r="X6" s="188" t="s">
        <v>233</v>
      </c>
      <c r="Y6" s="188" t="s">
        <v>234</v>
      </c>
      <c r="Z6" s="188" t="s">
        <v>235</v>
      </c>
      <c r="AA6" s="188" t="s">
        <v>236</v>
      </c>
      <c r="AB6" s="188" t="s">
        <v>237</v>
      </c>
      <c r="AC6" s="188" t="s">
        <v>238</v>
      </c>
      <c r="AD6" s="188" t="s">
        <v>239</v>
      </c>
      <c r="AE6" s="188" t="s">
        <v>240</v>
      </c>
      <c r="AF6" s="192" t="s">
        <v>241</v>
      </c>
      <c r="AG6" s="192" t="s">
        <v>242</v>
      </c>
      <c r="AH6" s="68"/>
      <c r="AI6" s="192" t="s">
        <v>243</v>
      </c>
      <c r="AJ6" s="192" t="s">
        <v>244</v>
      </c>
    </row>
    <row r="7" spans="1:37" s="3" customFormat="1" ht="43" customHeight="1" x14ac:dyDescent="0.35">
      <c r="A7" s="214"/>
      <c r="B7" s="217"/>
      <c r="C7" s="217"/>
      <c r="D7" s="187" t="s">
        <v>245</v>
      </c>
      <c r="E7" s="186"/>
      <c r="F7" s="188"/>
      <c r="G7" s="188"/>
      <c r="H7" s="188"/>
      <c r="I7" s="188"/>
      <c r="J7" s="188"/>
      <c r="K7" s="195" t="s">
        <v>246</v>
      </c>
      <c r="L7" s="195" t="s">
        <v>247</v>
      </c>
      <c r="M7" s="195" t="s">
        <v>248</v>
      </c>
      <c r="N7" s="195" t="s">
        <v>249</v>
      </c>
      <c r="O7" s="195" t="s">
        <v>250</v>
      </c>
      <c r="P7" s="195" t="s">
        <v>251</v>
      </c>
      <c r="Q7" s="195" t="s">
        <v>252</v>
      </c>
      <c r="R7" s="195" t="s">
        <v>253</v>
      </c>
      <c r="S7" s="195" t="s">
        <v>254</v>
      </c>
      <c r="T7" s="195" t="s">
        <v>255</v>
      </c>
      <c r="U7" s="195" t="s">
        <v>256</v>
      </c>
      <c r="V7" s="195" t="s">
        <v>257</v>
      </c>
      <c r="W7" s="188"/>
      <c r="X7" s="195" t="s">
        <v>258</v>
      </c>
      <c r="Y7" s="195" t="s">
        <v>259</v>
      </c>
      <c r="Z7" s="188"/>
      <c r="AA7" s="188"/>
      <c r="AB7" s="188"/>
      <c r="AC7" s="195" t="s">
        <v>260</v>
      </c>
      <c r="AD7" s="195" t="s">
        <v>261</v>
      </c>
      <c r="AE7" s="195" t="s">
        <v>262</v>
      </c>
      <c r="AF7" s="193" t="s">
        <v>263</v>
      </c>
      <c r="AG7" s="193" t="s">
        <v>264</v>
      </c>
      <c r="AH7" s="68"/>
      <c r="AI7" s="192"/>
      <c r="AJ7" s="193" t="s">
        <v>265</v>
      </c>
    </row>
    <row r="8" spans="1:37" s="3" customFormat="1" ht="15.5" x14ac:dyDescent="0.35">
      <c r="A8" s="62" t="s">
        <v>266</v>
      </c>
      <c r="B8" s="63"/>
      <c r="C8" s="62"/>
      <c r="D8" s="69">
        <f>SUM(D9:D158)</f>
        <v>2298889052</v>
      </c>
      <c r="E8" s="70">
        <f>SUMPRODUCT(E9:E158,G9:G158)/(SUM(G9:G158))</f>
        <v>5.1486274659664515</v>
      </c>
      <c r="F8" s="71" t="s">
        <v>267</v>
      </c>
      <c r="G8" s="72">
        <f>SUM(G9:G158)</f>
        <v>783342.46999999974</v>
      </c>
      <c r="H8" s="72">
        <f t="shared" ref="H8:J8" si="0">SUM(H9:H158)</f>
        <v>167925.5502259669</v>
      </c>
      <c r="I8" s="72">
        <f t="shared" si="0"/>
        <v>165909.63559774155</v>
      </c>
      <c r="J8" s="72">
        <f t="shared" si="0"/>
        <v>21664.67294824417</v>
      </c>
      <c r="K8" s="71">
        <f>O8/(G8*15*38)</f>
        <v>4.7359523588741723</v>
      </c>
      <c r="L8" s="71">
        <f t="shared" ref="L8:N8" si="1">P8/(H8*15*38)</f>
        <v>1.9747365736717439</v>
      </c>
      <c r="M8" s="71">
        <f t="shared" si="1"/>
        <v>0.37476205551267833</v>
      </c>
      <c r="N8" s="71">
        <f t="shared" si="1"/>
        <v>1.9133033214796562</v>
      </c>
      <c r="O8" s="73">
        <f t="shared" ref="O8" si="2">SUM(O9:O158)</f>
        <v>2114627392.6036072</v>
      </c>
      <c r="P8" s="73">
        <f t="shared" ref="P8:R8" si="3">SUM(P9:P158)</f>
        <v>189016973.64054587</v>
      </c>
      <c r="Q8" s="73">
        <f t="shared" si="3"/>
        <v>35440682.557602361</v>
      </c>
      <c r="R8" s="73">
        <f t="shared" si="3"/>
        <v>23627121.705068238</v>
      </c>
      <c r="S8" s="71">
        <f>O8/($G$8*15*38)</f>
        <v>4.7359523588741723</v>
      </c>
      <c r="T8" s="71">
        <f t="shared" ref="T8:V8" si="4">P8/($G$8*15*38)</f>
        <v>0.42332535051389247</v>
      </c>
      <c r="U8" s="71">
        <f t="shared" si="4"/>
        <v>7.9373503221354863E-2</v>
      </c>
      <c r="V8" s="71">
        <f t="shared" si="4"/>
        <v>5.2915668814236566E-2</v>
      </c>
      <c r="W8" s="71">
        <f>(SUMPRODUCT($G$9:$G$158,W9:W158)*15*38)/($G$8*15*38)</f>
        <v>0.56275810085911082</v>
      </c>
      <c r="X8" s="35">
        <f>Y8/(G8*15*38)</f>
        <v>5.2915668814236545</v>
      </c>
      <c r="Y8" s="73">
        <f>SUM(Y9:Y158)</f>
        <v>2362712170.5068226</v>
      </c>
      <c r="Z8" s="71">
        <f>(SUMPRODUCT($G$9:$G$158,Z9:Z158)*15*38)/($G$8*15*38)</f>
        <v>1.3529619398841303E-2</v>
      </c>
      <c r="AA8" s="71">
        <f>(SUMPRODUCT($G$9:$G$158,AA9:AA158)*15*38)/($G$8*15*38)</f>
        <v>7.8034956913330428E-2</v>
      </c>
      <c r="AB8" s="71">
        <f>(SUMPRODUCT($G$9:$G$158,AB9:AB158)*15*38)/($G$8*15*38)</f>
        <v>7.3484967395133285E-2</v>
      </c>
      <c r="AC8" s="69">
        <f>SUM(AC9:AC158)</f>
        <v>6041045.5224875072</v>
      </c>
      <c r="AD8" s="73">
        <f>SUM(AD9:AD158)</f>
        <v>34843014.660054147</v>
      </c>
      <c r="AE8" s="73">
        <f>SUM(AE9:AE158)</f>
        <v>32811420.644288696</v>
      </c>
      <c r="AF8" s="74">
        <f>AG8/(G8*15*38)</f>
        <v>5.3097314836492879</v>
      </c>
      <c r="AG8" s="73">
        <f>SUM(AG9:AG158)</f>
        <v>2370822760</v>
      </c>
      <c r="AI8" s="72">
        <f>SUM(AI9:AI158)</f>
        <v>296629.27999999991</v>
      </c>
      <c r="AJ8" s="73">
        <f>SUM(AJ9:AJ158)</f>
        <v>883218951</v>
      </c>
      <c r="AK8" s="42"/>
    </row>
    <row r="9" spans="1:37" s="3" customFormat="1" ht="15.5" x14ac:dyDescent="0.35">
      <c r="A9" s="66" t="s">
        <v>144</v>
      </c>
      <c r="B9" s="65">
        <v>831</v>
      </c>
      <c r="C9" s="64" t="s">
        <v>146</v>
      </c>
      <c r="D9" s="75">
        <v>10964032</v>
      </c>
      <c r="E9" s="76">
        <v>5.01</v>
      </c>
      <c r="F9" s="77">
        <v>1.0439033351776419</v>
      </c>
      <c r="G9" s="77">
        <v>3839.35</v>
      </c>
      <c r="H9" s="77">
        <v>1086.1379473180839</v>
      </c>
      <c r="I9" s="77">
        <v>1153.7918687095066</v>
      </c>
      <c r="J9" s="77">
        <v>112.76739461269213</v>
      </c>
      <c r="K9" s="76">
        <v>4.4183147873413073</v>
      </c>
      <c r="L9" s="76">
        <v>1.8519301146107079</v>
      </c>
      <c r="M9" s="76">
        <v>0.33659316869744282</v>
      </c>
      <c r="N9" s="76">
        <v>1.8012181391255562</v>
      </c>
      <c r="O9" s="75">
        <v>9669170.4209039435</v>
      </c>
      <c r="P9" s="75">
        <v>1146527.3967580965</v>
      </c>
      <c r="Q9" s="75">
        <v>221364.32283057776</v>
      </c>
      <c r="R9" s="75">
        <v>115777.64570663703</v>
      </c>
      <c r="S9" s="76">
        <v>4.4183147873413073</v>
      </c>
      <c r="T9" s="76">
        <v>0.52390419556951529</v>
      </c>
      <c r="U9" s="76">
        <v>0.10115213801978896</v>
      </c>
      <c r="V9" s="76">
        <v>5.2904443897615637E-2</v>
      </c>
      <c r="W9" s="76">
        <v>0.2143335371585966</v>
      </c>
      <c r="X9" s="76">
        <v>5.0962755648282272</v>
      </c>
      <c r="Y9" s="75">
        <v>11152839.786199255</v>
      </c>
      <c r="Z9" s="76">
        <v>0</v>
      </c>
      <c r="AA9" s="76">
        <v>0</v>
      </c>
      <c r="AB9" s="76">
        <v>0</v>
      </c>
      <c r="AC9" s="75">
        <v>0</v>
      </c>
      <c r="AD9" s="75">
        <v>0</v>
      </c>
      <c r="AE9" s="75">
        <v>0</v>
      </c>
      <c r="AF9" s="76">
        <v>5.0999999999999996</v>
      </c>
      <c r="AG9" s="75">
        <v>11160991</v>
      </c>
      <c r="AH9" s="4"/>
      <c r="AI9" s="78">
        <v>1407.8</v>
      </c>
      <c r="AJ9" s="79">
        <v>4092475</v>
      </c>
      <c r="AK9" s="41"/>
    </row>
    <row r="10" spans="1:37" s="3" customFormat="1" ht="15.5" x14ac:dyDescent="0.35">
      <c r="A10" s="64" t="s">
        <v>144</v>
      </c>
      <c r="B10" s="65">
        <v>830</v>
      </c>
      <c r="C10" s="64" t="s">
        <v>145</v>
      </c>
      <c r="D10" s="75">
        <v>25304202</v>
      </c>
      <c r="E10" s="76">
        <v>4.6900000000000004</v>
      </c>
      <c r="F10" s="77">
        <v>1.0313623201178788</v>
      </c>
      <c r="G10" s="77">
        <v>9465.5300000000007</v>
      </c>
      <c r="H10" s="77">
        <v>2300.6255774957403</v>
      </c>
      <c r="I10" s="77">
        <v>280.89522521943223</v>
      </c>
      <c r="J10" s="77">
        <v>255.82513513513516</v>
      </c>
      <c r="K10" s="76">
        <v>4.36523501412898</v>
      </c>
      <c r="L10" s="76">
        <v>1.8296818060994515</v>
      </c>
      <c r="M10" s="76">
        <v>0.33254948011498447</v>
      </c>
      <c r="N10" s="76">
        <v>1.7795790629319275</v>
      </c>
      <c r="O10" s="75">
        <v>23551979.900474325</v>
      </c>
      <c r="P10" s="75">
        <v>2399365.2742208699</v>
      </c>
      <c r="Q10" s="75">
        <v>53244.589834697093</v>
      </c>
      <c r="R10" s="75">
        <v>259498.800927184</v>
      </c>
      <c r="S10" s="76">
        <v>4.36523501412898</v>
      </c>
      <c r="T10" s="76">
        <v>0.44470967413245738</v>
      </c>
      <c r="U10" s="76">
        <v>9.8686033548574317E-3</v>
      </c>
      <c r="V10" s="76">
        <v>4.8096731430592635E-2</v>
      </c>
      <c r="W10" s="76">
        <v>0.14802649803066092</v>
      </c>
      <c r="X10" s="76">
        <v>4.8679100230468872</v>
      </c>
      <c r="Y10" s="75">
        <v>26264088.565457068</v>
      </c>
      <c r="Z10" s="76">
        <v>0</v>
      </c>
      <c r="AA10" s="76">
        <v>0</v>
      </c>
      <c r="AB10" s="76">
        <v>0</v>
      </c>
      <c r="AC10" s="75">
        <v>0</v>
      </c>
      <c r="AD10" s="75">
        <v>0</v>
      </c>
      <c r="AE10" s="75">
        <v>0</v>
      </c>
      <c r="AF10" s="76">
        <v>4.87</v>
      </c>
      <c r="AG10" s="75">
        <v>26275365</v>
      </c>
      <c r="AH10" s="4"/>
      <c r="AI10" s="80">
        <v>4219.72</v>
      </c>
      <c r="AJ10" s="75">
        <v>11713521</v>
      </c>
      <c r="AK10" s="41"/>
    </row>
    <row r="11" spans="1:37" s="3" customFormat="1" ht="15.5" x14ac:dyDescent="0.35">
      <c r="A11" s="64" t="s">
        <v>144</v>
      </c>
      <c r="B11" s="65">
        <v>856</v>
      </c>
      <c r="C11" s="64" t="s">
        <v>157</v>
      </c>
      <c r="D11" s="75">
        <v>15738309</v>
      </c>
      <c r="E11" s="76">
        <v>4.9899999999999993</v>
      </c>
      <c r="F11" s="77">
        <v>1.0280679257924064</v>
      </c>
      <c r="G11" s="77">
        <v>5533.28</v>
      </c>
      <c r="H11" s="77">
        <v>1264.6821239846088</v>
      </c>
      <c r="I11" s="77">
        <v>3092.0760347726946</v>
      </c>
      <c r="J11" s="77">
        <v>132.21161081299991</v>
      </c>
      <c r="K11" s="76">
        <v>4.3512915093301459</v>
      </c>
      <c r="L11" s="76">
        <v>1.8238374066659477</v>
      </c>
      <c r="M11" s="76">
        <v>0.33148724514783506</v>
      </c>
      <c r="N11" s="76">
        <v>1.7738947024969036</v>
      </c>
      <c r="O11" s="75">
        <v>13723841.141165394</v>
      </c>
      <c r="P11" s="75">
        <v>1314747.5022009767</v>
      </c>
      <c r="Q11" s="75">
        <v>584240.74693603197</v>
      </c>
      <c r="R11" s="75">
        <v>133681.80133696483</v>
      </c>
      <c r="S11" s="76">
        <v>4.351291509330145</v>
      </c>
      <c r="T11" s="76">
        <v>0.41685484292587244</v>
      </c>
      <c r="U11" s="76">
        <v>0.1852398155442056</v>
      </c>
      <c r="V11" s="76">
        <v>4.238525359818459E-2</v>
      </c>
      <c r="W11" s="76">
        <v>0.13639268185860054</v>
      </c>
      <c r="X11" s="76">
        <v>4.9957714213984072</v>
      </c>
      <c r="Y11" s="75">
        <v>15756511.191639366</v>
      </c>
      <c r="Z11" s="76">
        <v>0</v>
      </c>
      <c r="AA11" s="76">
        <v>4.4128571598631261E-2</v>
      </c>
      <c r="AB11" s="76">
        <v>0</v>
      </c>
      <c r="AC11" s="75">
        <v>0</v>
      </c>
      <c r="AD11" s="75">
        <v>139180.17331350638</v>
      </c>
      <c r="AE11" s="75">
        <v>0</v>
      </c>
      <c r="AF11" s="76">
        <v>5.04</v>
      </c>
      <c r="AG11" s="75">
        <v>15896007</v>
      </c>
      <c r="AH11" s="4"/>
      <c r="AI11" s="80">
        <v>1366.86</v>
      </c>
      <c r="AJ11" s="75">
        <v>3926716</v>
      </c>
      <c r="AK11" s="41"/>
    </row>
    <row r="12" spans="1:37" s="3" customFormat="1" ht="15.5" x14ac:dyDescent="0.35">
      <c r="A12" s="64" t="s">
        <v>144</v>
      </c>
      <c r="B12" s="65">
        <v>855</v>
      </c>
      <c r="C12" s="64" t="s">
        <v>156</v>
      </c>
      <c r="D12" s="75">
        <v>23189847</v>
      </c>
      <c r="E12" s="76">
        <v>4.6100000000000003</v>
      </c>
      <c r="F12" s="77">
        <v>1.0321738145261505</v>
      </c>
      <c r="G12" s="77">
        <v>8825.15</v>
      </c>
      <c r="H12" s="77">
        <v>1138.5632180560613</v>
      </c>
      <c r="I12" s="77">
        <v>754.65765051234359</v>
      </c>
      <c r="J12" s="77">
        <v>207.576991235984</v>
      </c>
      <c r="K12" s="76">
        <v>4.3686696594865424</v>
      </c>
      <c r="L12" s="76">
        <v>1.8311214326260408</v>
      </c>
      <c r="M12" s="76">
        <v>0.33281113602224721</v>
      </c>
      <c r="N12" s="76">
        <v>1.7809792677197869</v>
      </c>
      <c r="O12" s="75">
        <v>21975874.075888064</v>
      </c>
      <c r="P12" s="75">
        <v>1188363.0812598141</v>
      </c>
      <c r="Q12" s="75">
        <v>143160.32788568907</v>
      </c>
      <c r="R12" s="75">
        <v>210723.48117275548</v>
      </c>
      <c r="S12" s="76">
        <v>4.3686696594865415</v>
      </c>
      <c r="T12" s="76">
        <v>0.23623932862128463</v>
      </c>
      <c r="U12" s="76">
        <v>2.8459399554103114E-2</v>
      </c>
      <c r="V12" s="76">
        <v>4.1890542126415915E-2</v>
      </c>
      <c r="W12" s="76">
        <v>0.14573215436374465</v>
      </c>
      <c r="X12" s="76">
        <v>4.6752589297883453</v>
      </c>
      <c r="Y12" s="75">
        <v>23518120.96620632</v>
      </c>
      <c r="Z12" s="76">
        <v>0.18474106215955999</v>
      </c>
      <c r="AA12" s="76">
        <v>0</v>
      </c>
      <c r="AB12" s="76">
        <v>0</v>
      </c>
      <c r="AC12" s="75">
        <v>929309.52328894113</v>
      </c>
      <c r="AD12" s="75">
        <v>0</v>
      </c>
      <c r="AE12" s="75">
        <v>0</v>
      </c>
      <c r="AF12" s="76">
        <v>4.8600000000000003</v>
      </c>
      <c r="AG12" s="75">
        <v>24447431</v>
      </c>
      <c r="AH12" s="4"/>
      <c r="AI12" s="80">
        <v>3607.05</v>
      </c>
      <c r="AJ12" s="75">
        <v>9992250</v>
      </c>
      <c r="AK12" s="41"/>
    </row>
    <row r="13" spans="1:37" s="3" customFormat="1" ht="15.5" x14ac:dyDescent="0.35">
      <c r="A13" s="64" t="s">
        <v>144</v>
      </c>
      <c r="B13" s="65">
        <v>925</v>
      </c>
      <c r="C13" s="64" t="s">
        <v>197</v>
      </c>
      <c r="D13" s="75">
        <v>24588256</v>
      </c>
      <c r="E13" s="76">
        <v>4.6400000000000006</v>
      </c>
      <c r="F13" s="77">
        <v>1.0381452189707947</v>
      </c>
      <c r="G13" s="77">
        <v>9296.83</v>
      </c>
      <c r="H13" s="77">
        <v>2105.7512311641144</v>
      </c>
      <c r="I13" s="77">
        <v>1043.2631452790038</v>
      </c>
      <c r="J13" s="77">
        <v>290.66814304943711</v>
      </c>
      <c r="K13" s="76">
        <v>4.3939435940261582</v>
      </c>
      <c r="L13" s="76">
        <v>1.8417149649435469</v>
      </c>
      <c r="M13" s="76">
        <v>0.33473653838074691</v>
      </c>
      <c r="N13" s="76">
        <v>1.7912827140632337</v>
      </c>
      <c r="O13" s="75">
        <v>23284355.575252615</v>
      </c>
      <c r="P13" s="75">
        <v>2210570.3262834512</v>
      </c>
      <c r="Q13" s="75">
        <v>199054.42750641529</v>
      </c>
      <c r="R13" s="75">
        <v>296781.22749879007</v>
      </c>
      <c r="S13" s="76">
        <v>4.3939435940261573</v>
      </c>
      <c r="T13" s="76">
        <v>0.41715225027060271</v>
      </c>
      <c r="U13" s="76">
        <v>3.7563157965769409E-2</v>
      </c>
      <c r="V13" s="76">
        <v>5.6004984513357337E-2</v>
      </c>
      <c r="W13" s="76">
        <v>0.18021513593176852</v>
      </c>
      <c r="X13" s="76">
        <v>4.9046639867758879</v>
      </c>
      <c r="Y13" s="75">
        <v>25990761.556541275</v>
      </c>
      <c r="Z13" s="76">
        <v>0</v>
      </c>
      <c r="AA13" s="76">
        <v>0</v>
      </c>
      <c r="AB13" s="76">
        <v>4.466400116693503E-2</v>
      </c>
      <c r="AC13" s="75">
        <v>0</v>
      </c>
      <c r="AD13" s="75">
        <v>0</v>
      </c>
      <c r="AE13" s="75">
        <v>236683.16680221408</v>
      </c>
      <c r="AF13" s="76">
        <v>4.8600000000000003</v>
      </c>
      <c r="AG13" s="75">
        <v>25754079</v>
      </c>
      <c r="AH13" s="4"/>
      <c r="AI13" s="80">
        <v>4087.49</v>
      </c>
      <c r="AJ13" s="75">
        <v>11323165</v>
      </c>
      <c r="AK13" s="41"/>
    </row>
    <row r="14" spans="1:37" s="3" customFormat="1" ht="15.5" x14ac:dyDescent="0.35">
      <c r="A14" s="64" t="s">
        <v>144</v>
      </c>
      <c r="B14" s="65">
        <v>940</v>
      </c>
      <c r="C14" s="64" t="s">
        <v>206</v>
      </c>
      <c r="D14" s="75">
        <v>13409540</v>
      </c>
      <c r="E14" s="76">
        <v>4.7099999999999991</v>
      </c>
      <c r="F14" s="77">
        <v>1.0644496973613082</v>
      </c>
      <c r="G14" s="77">
        <v>4994.8</v>
      </c>
      <c r="H14" s="77">
        <v>824.93157044029363</v>
      </c>
      <c r="I14" s="77">
        <v>849.47807262111724</v>
      </c>
      <c r="J14" s="77">
        <v>132.81036433582258</v>
      </c>
      <c r="K14" s="76">
        <v>4.5052771456392762</v>
      </c>
      <c r="L14" s="76">
        <v>1.8883802585956921</v>
      </c>
      <c r="M14" s="76">
        <v>0.34321807822647382</v>
      </c>
      <c r="N14" s="76">
        <v>1.8366701575367872</v>
      </c>
      <c r="O14" s="75">
        <v>12826686.223612264</v>
      </c>
      <c r="P14" s="75">
        <v>887937.1606177215</v>
      </c>
      <c r="Q14" s="75">
        <v>166187.05200091281</v>
      </c>
      <c r="R14" s="75">
        <v>139039.43468870022</v>
      </c>
      <c r="S14" s="76">
        <v>4.5052771456392771</v>
      </c>
      <c r="T14" s="76">
        <v>0.31188125496752467</v>
      </c>
      <c r="U14" s="76">
        <v>5.8371953147383034E-2</v>
      </c>
      <c r="V14" s="76">
        <v>4.8836556576278001E-2</v>
      </c>
      <c r="W14" s="76">
        <v>0.29815777847801161</v>
      </c>
      <c r="X14" s="76">
        <v>4.9243669103304635</v>
      </c>
      <c r="Y14" s="75">
        <v>14019849.870919602</v>
      </c>
      <c r="Z14" s="76">
        <v>0</v>
      </c>
      <c r="AA14" s="76">
        <v>0</v>
      </c>
      <c r="AB14" s="76">
        <v>3.4367843013489718E-3</v>
      </c>
      <c r="AC14" s="75">
        <v>0</v>
      </c>
      <c r="AD14" s="75">
        <v>0</v>
      </c>
      <c r="AE14" s="75">
        <v>9784.6486301753721</v>
      </c>
      <c r="AF14" s="76">
        <v>4.92</v>
      </c>
      <c r="AG14" s="75">
        <v>14007418</v>
      </c>
      <c r="AH14" s="4"/>
      <c r="AI14" s="80">
        <v>2066.54</v>
      </c>
      <c r="AJ14" s="75">
        <v>5795405</v>
      </c>
      <c r="AK14" s="41"/>
    </row>
    <row r="15" spans="1:37" s="3" customFormat="1" ht="15.5" x14ac:dyDescent="0.35">
      <c r="A15" s="64" t="s">
        <v>144</v>
      </c>
      <c r="B15" s="65">
        <v>892</v>
      </c>
      <c r="C15" s="64" t="s">
        <v>187</v>
      </c>
      <c r="D15" s="75">
        <v>13985755</v>
      </c>
      <c r="E15" s="76">
        <v>5.39</v>
      </c>
      <c r="F15" s="77">
        <v>1.0350031731168894</v>
      </c>
      <c r="G15" s="77">
        <v>4552.21</v>
      </c>
      <c r="H15" s="77">
        <v>1464.2622039381154</v>
      </c>
      <c r="I15" s="77">
        <v>1439.0453129081218</v>
      </c>
      <c r="J15" s="77">
        <v>135.55103918022905</v>
      </c>
      <c r="K15" s="76">
        <v>4.3806449032460852</v>
      </c>
      <c r="L15" s="76">
        <v>1.8361408383532292</v>
      </c>
      <c r="M15" s="76">
        <v>0.3337234262136336</v>
      </c>
      <c r="N15" s="76">
        <v>1.7858612255064839</v>
      </c>
      <c r="O15" s="75">
        <v>11366720.854953341</v>
      </c>
      <c r="P15" s="75">
        <v>1532497.2295034905</v>
      </c>
      <c r="Q15" s="75">
        <v>273738.58541121025</v>
      </c>
      <c r="R15" s="75">
        <v>137982.94662097632</v>
      </c>
      <c r="S15" s="76">
        <v>4.3806449032460861</v>
      </c>
      <c r="T15" s="76">
        <v>0.59061239062079263</v>
      </c>
      <c r="U15" s="76">
        <v>0.10549669991067392</v>
      </c>
      <c r="V15" s="76">
        <v>5.3177543423761492E-2</v>
      </c>
      <c r="W15" s="76">
        <v>0.17349114122394038</v>
      </c>
      <c r="X15" s="76">
        <v>5.1299315372013146</v>
      </c>
      <c r="Y15" s="75">
        <v>13310939.616489021</v>
      </c>
      <c r="Z15" s="76">
        <v>0</v>
      </c>
      <c r="AA15" s="76">
        <v>0.31396843959874765</v>
      </c>
      <c r="AB15" s="76">
        <v>0</v>
      </c>
      <c r="AC15" s="75">
        <v>0</v>
      </c>
      <c r="AD15" s="75">
        <v>814672.65414271457</v>
      </c>
      <c r="AE15" s="75">
        <v>0</v>
      </c>
      <c r="AF15" s="76">
        <v>5.44</v>
      </c>
      <c r="AG15" s="75">
        <v>14115493</v>
      </c>
      <c r="AH15" s="4"/>
      <c r="AI15" s="80">
        <v>1305.55</v>
      </c>
      <c r="AJ15" s="75">
        <v>4048250</v>
      </c>
      <c r="AK15" s="41"/>
    </row>
    <row r="16" spans="1:37" s="3" customFormat="1" ht="15.5" x14ac:dyDescent="0.35">
      <c r="A16" s="64" t="s">
        <v>144</v>
      </c>
      <c r="B16" s="65">
        <v>891</v>
      </c>
      <c r="C16" s="64" t="s">
        <v>186</v>
      </c>
      <c r="D16" s="75">
        <v>31046811</v>
      </c>
      <c r="E16" s="76">
        <v>4.71</v>
      </c>
      <c r="F16" s="77">
        <v>1.0426879596677887</v>
      </c>
      <c r="G16" s="77">
        <v>11564.35</v>
      </c>
      <c r="H16" s="77">
        <v>2180.5759155067226</v>
      </c>
      <c r="I16" s="77">
        <v>1006.3327174110321</v>
      </c>
      <c r="J16" s="77">
        <v>280.24664580324185</v>
      </c>
      <c r="K16" s="76">
        <v>4.4131707175731583</v>
      </c>
      <c r="L16" s="76">
        <v>1.8497739853682678</v>
      </c>
      <c r="M16" s="76">
        <v>0.33620128653725306</v>
      </c>
      <c r="N16" s="76">
        <v>1.7991210518374656</v>
      </c>
      <c r="O16" s="75">
        <v>29090206.949027278</v>
      </c>
      <c r="P16" s="75">
        <v>2299136.3829262098</v>
      </c>
      <c r="Q16" s="75">
        <v>192848.30193852779</v>
      </c>
      <c r="R16" s="75">
        <v>287392.65489772655</v>
      </c>
      <c r="S16" s="76">
        <v>4.4131707175731583</v>
      </c>
      <c r="T16" s="76">
        <v>0.34879371530824727</v>
      </c>
      <c r="U16" s="76">
        <v>2.9256322601626458E-2</v>
      </c>
      <c r="V16" s="76">
        <v>4.3599306504165825E-2</v>
      </c>
      <c r="W16" s="76">
        <v>0.19793899209585408</v>
      </c>
      <c r="X16" s="76">
        <v>4.8348200619871973</v>
      </c>
      <c r="Y16" s="75">
        <v>31869584.288789738</v>
      </c>
      <c r="Z16" s="76">
        <v>2.5179945356050837E-2</v>
      </c>
      <c r="AA16" s="76">
        <v>0</v>
      </c>
      <c r="AB16" s="76">
        <v>0</v>
      </c>
      <c r="AC16" s="75">
        <v>165978.1296146005</v>
      </c>
      <c r="AD16" s="75">
        <v>0</v>
      </c>
      <c r="AE16" s="75">
        <v>0</v>
      </c>
      <c r="AF16" s="76">
        <v>4.8600000000000003</v>
      </c>
      <c r="AG16" s="75">
        <v>32035563</v>
      </c>
      <c r="AH16" s="4"/>
      <c r="AI16" s="80">
        <v>5506.24</v>
      </c>
      <c r="AJ16" s="75">
        <v>15253387</v>
      </c>
      <c r="AK16" s="41"/>
    </row>
    <row r="17" spans="1:37" s="3" customFormat="1" ht="15.5" x14ac:dyDescent="0.35">
      <c r="A17" s="64" t="s">
        <v>144</v>
      </c>
      <c r="B17" s="65">
        <v>857</v>
      </c>
      <c r="C17" s="64" t="s">
        <v>158</v>
      </c>
      <c r="D17" s="75">
        <v>1168225</v>
      </c>
      <c r="E17" s="76">
        <v>4.63</v>
      </c>
      <c r="F17" s="77">
        <v>1.0229323112723052</v>
      </c>
      <c r="G17" s="77">
        <v>442.66</v>
      </c>
      <c r="H17" s="77">
        <v>41.426645636172452</v>
      </c>
      <c r="I17" s="77">
        <v>18.30840518752191</v>
      </c>
      <c r="J17" s="77">
        <v>6.7069696969696979</v>
      </c>
      <c r="K17" s="76">
        <v>4.3295550507792342</v>
      </c>
      <c r="L17" s="76">
        <v>1.8147266021821313</v>
      </c>
      <c r="M17" s="76">
        <v>0.32983133247251506</v>
      </c>
      <c r="N17" s="76">
        <v>1.7650333819919848</v>
      </c>
      <c r="O17" s="75">
        <v>1092416.8781034234</v>
      </c>
      <c r="P17" s="75">
        <v>42851.480448826638</v>
      </c>
      <c r="Q17" s="75">
        <v>3442.0508367148232</v>
      </c>
      <c r="R17" s="75">
        <v>6747.6744820813037</v>
      </c>
      <c r="S17" s="76">
        <v>4.3295550507792342</v>
      </c>
      <c r="T17" s="76">
        <v>0.1698324580380754</v>
      </c>
      <c r="U17" s="76">
        <v>1.3641814662375316E-2</v>
      </c>
      <c r="V17" s="76">
        <v>2.6742930030181588E-2</v>
      </c>
      <c r="W17" s="76">
        <v>0.10177356729828624</v>
      </c>
      <c r="X17" s="76">
        <v>4.5397722535098666</v>
      </c>
      <c r="Y17" s="75">
        <v>1145458.0838710463</v>
      </c>
      <c r="Z17" s="76">
        <v>0.32022810334975738</v>
      </c>
      <c r="AA17" s="76">
        <v>0</v>
      </c>
      <c r="AB17" s="76">
        <v>0</v>
      </c>
      <c r="AC17" s="75">
        <v>80798.738170418044</v>
      </c>
      <c r="AD17" s="75">
        <v>0</v>
      </c>
      <c r="AE17" s="75">
        <v>0</v>
      </c>
      <c r="AF17" s="76">
        <v>4.8600000000000003</v>
      </c>
      <c r="AG17" s="75">
        <v>1226257</v>
      </c>
      <c r="AH17" s="4"/>
      <c r="AI17" s="80">
        <v>209.74</v>
      </c>
      <c r="AJ17" s="75">
        <v>581022</v>
      </c>
      <c r="AK17" s="41"/>
    </row>
    <row r="18" spans="1:37" s="3" customFormat="1" ht="15.5" x14ac:dyDescent="0.35">
      <c r="A18" s="64" t="s">
        <v>144</v>
      </c>
      <c r="B18" s="65">
        <v>941</v>
      </c>
      <c r="C18" s="64" t="s">
        <v>207</v>
      </c>
      <c r="D18" s="75">
        <v>15850947</v>
      </c>
      <c r="E18" s="76">
        <v>4.6999999999999993</v>
      </c>
      <c r="F18" s="77">
        <v>1.078772777431148</v>
      </c>
      <c r="G18" s="77">
        <v>5916.74</v>
      </c>
      <c r="H18" s="77">
        <v>808.45339525514589</v>
      </c>
      <c r="I18" s="77">
        <v>1228.8099570621469</v>
      </c>
      <c r="J18" s="77">
        <v>150.8090059473237</v>
      </c>
      <c r="K18" s="76">
        <v>4.565899498629534</v>
      </c>
      <c r="L18" s="76">
        <v>1.9137900282759499</v>
      </c>
      <c r="M18" s="76">
        <v>0.34783637069068379</v>
      </c>
      <c r="N18" s="76">
        <v>1.8613841236297808</v>
      </c>
      <c r="O18" s="75">
        <v>15398686.913727146</v>
      </c>
      <c r="P18" s="75">
        <v>881909.72631412605</v>
      </c>
      <c r="Q18" s="75">
        <v>243632.13356785109</v>
      </c>
      <c r="R18" s="75">
        <v>160006.6889413204</v>
      </c>
      <c r="S18" s="76">
        <v>4.565899498629534</v>
      </c>
      <c r="T18" s="76">
        <v>0.26149704840252125</v>
      </c>
      <c r="U18" s="76">
        <v>7.2239915178471947E-2</v>
      </c>
      <c r="V18" s="76">
        <v>4.7443945377139703E-2</v>
      </c>
      <c r="W18" s="76">
        <v>0.36123943061380093</v>
      </c>
      <c r="X18" s="76">
        <v>4.9470804075876673</v>
      </c>
      <c r="Y18" s="75">
        <v>16684235.462550445</v>
      </c>
      <c r="Z18" s="76">
        <v>0</v>
      </c>
      <c r="AA18" s="76">
        <v>0</v>
      </c>
      <c r="AB18" s="76">
        <v>3.659785230917123E-2</v>
      </c>
      <c r="AC18" s="75">
        <v>0</v>
      </c>
      <c r="AD18" s="75">
        <v>0</v>
      </c>
      <c r="AE18" s="75">
        <v>123427.78670290649</v>
      </c>
      <c r="AF18" s="76">
        <v>4.91</v>
      </c>
      <c r="AG18" s="75">
        <v>16559181</v>
      </c>
      <c r="AH18" s="4"/>
      <c r="AI18" s="80">
        <v>2597.23</v>
      </c>
      <c r="AJ18" s="75">
        <v>7268868</v>
      </c>
      <c r="AK18" s="41"/>
    </row>
    <row r="19" spans="1:37" s="3" customFormat="1" ht="15.5" x14ac:dyDescent="0.35">
      <c r="A19" s="64" t="s">
        <v>138</v>
      </c>
      <c r="B19" s="65">
        <v>822</v>
      </c>
      <c r="C19" s="64" t="s">
        <v>269</v>
      </c>
      <c r="D19" s="75">
        <v>7561403</v>
      </c>
      <c r="E19" s="76">
        <v>4.9599999999999991</v>
      </c>
      <c r="F19" s="77">
        <v>1.1152600221009448</v>
      </c>
      <c r="G19" s="77">
        <v>2674.52</v>
      </c>
      <c r="H19" s="77">
        <v>465.07178104963191</v>
      </c>
      <c r="I19" s="77">
        <v>752.07773302785483</v>
      </c>
      <c r="J19" s="77">
        <v>59.308257655755014</v>
      </c>
      <c r="K19" s="76">
        <v>4.7203315492240172</v>
      </c>
      <c r="L19" s="76">
        <v>1.9785199940937781</v>
      </c>
      <c r="M19" s="76">
        <v>0.35960121221057018</v>
      </c>
      <c r="N19" s="76">
        <v>1.9243415687602403</v>
      </c>
      <c r="O19" s="75">
        <v>7196034.0469674524</v>
      </c>
      <c r="P19" s="75">
        <v>524487.67597243539</v>
      </c>
      <c r="Q19" s="75">
        <v>154155.39674983468</v>
      </c>
      <c r="R19" s="75">
        <v>65053.726979295912</v>
      </c>
      <c r="S19" s="76">
        <v>4.7203315492240163</v>
      </c>
      <c r="T19" s="76">
        <v>0.34404447059491072</v>
      </c>
      <c r="U19" s="76">
        <v>0.10112022511456042</v>
      </c>
      <c r="V19" s="76">
        <v>4.2672833098167939E-2</v>
      </c>
      <c r="W19" s="76">
        <v>0.53825446186849124</v>
      </c>
      <c r="X19" s="76">
        <v>5.2081690780316556</v>
      </c>
      <c r="Y19" s="75">
        <v>7939730.8466690173</v>
      </c>
      <c r="Z19" s="76">
        <v>0</v>
      </c>
      <c r="AA19" s="76">
        <v>0</v>
      </c>
      <c r="AB19" s="76">
        <v>2.6042881683667751E-2</v>
      </c>
      <c r="AC19" s="75">
        <v>0</v>
      </c>
      <c r="AD19" s="75">
        <v>0</v>
      </c>
      <c r="AE19" s="75">
        <v>39701.758514743749</v>
      </c>
      <c r="AF19" s="76">
        <v>5.18</v>
      </c>
      <c r="AG19" s="75">
        <v>7896788</v>
      </c>
      <c r="AH19" s="4"/>
      <c r="AI19" s="80">
        <v>919.1</v>
      </c>
      <c r="AJ19" s="75">
        <v>2713735</v>
      </c>
      <c r="AK19" s="41"/>
    </row>
    <row r="20" spans="1:37" s="3" customFormat="1" ht="15.5" x14ac:dyDescent="0.35">
      <c r="A20" s="64" t="s">
        <v>138</v>
      </c>
      <c r="B20" s="65">
        <v>873</v>
      </c>
      <c r="C20" s="64" t="s">
        <v>169</v>
      </c>
      <c r="D20" s="75">
        <v>23954002</v>
      </c>
      <c r="E20" s="76">
        <v>4.76</v>
      </c>
      <c r="F20" s="77">
        <v>1.1303630483291403</v>
      </c>
      <c r="G20" s="77">
        <v>8828.69</v>
      </c>
      <c r="H20" s="77">
        <v>1675.6417768170045</v>
      </c>
      <c r="I20" s="77">
        <v>1399.4816329243158</v>
      </c>
      <c r="J20" s="77">
        <v>202.64256370355963</v>
      </c>
      <c r="K20" s="76">
        <v>4.7842550197877785</v>
      </c>
      <c r="L20" s="76">
        <v>2.0053134223272369</v>
      </c>
      <c r="M20" s="76">
        <v>0.36447098825569013</v>
      </c>
      <c r="N20" s="76">
        <v>1.9504013042560422</v>
      </c>
      <c r="O20" s="75">
        <v>24076061.536870595</v>
      </c>
      <c r="P20" s="75">
        <v>1915306.5592561376</v>
      </c>
      <c r="Q20" s="75">
        <v>290740.15866463905</v>
      </c>
      <c r="R20" s="75">
        <v>225283.56271077017</v>
      </c>
      <c r="S20" s="76">
        <v>4.7842550197877793</v>
      </c>
      <c r="T20" s="76">
        <v>0.38059858779313799</v>
      </c>
      <c r="U20" s="76">
        <v>5.7774194563135914E-2</v>
      </c>
      <c r="V20" s="76">
        <v>4.4767040245518967E-2</v>
      </c>
      <c r="W20" s="76">
        <v>0.60748062263899261</v>
      </c>
      <c r="X20" s="76">
        <v>5.2673948423895718</v>
      </c>
      <c r="Y20" s="75">
        <v>26507391.817502145</v>
      </c>
      <c r="Z20" s="76">
        <v>0</v>
      </c>
      <c r="AA20" s="76">
        <v>0</v>
      </c>
      <c r="AB20" s="76">
        <v>0.29422521942291802</v>
      </c>
      <c r="AC20" s="75">
        <v>0</v>
      </c>
      <c r="AD20" s="75">
        <v>0</v>
      </c>
      <c r="AE20" s="75">
        <v>1480645.2539061455</v>
      </c>
      <c r="AF20" s="76">
        <v>4.97</v>
      </c>
      <c r="AG20" s="75">
        <v>25010796</v>
      </c>
      <c r="AH20" s="4"/>
      <c r="AI20" s="80">
        <v>3572.2</v>
      </c>
      <c r="AJ20" s="75">
        <v>10119686</v>
      </c>
      <c r="AK20" s="41"/>
    </row>
    <row r="21" spans="1:37" s="3" customFormat="1" ht="15.5" x14ac:dyDescent="0.35">
      <c r="A21" s="64" t="s">
        <v>138</v>
      </c>
      <c r="B21" s="65">
        <v>823</v>
      </c>
      <c r="C21" s="64" t="s">
        <v>140</v>
      </c>
      <c r="D21" s="75">
        <v>11199384</v>
      </c>
      <c r="E21" s="76">
        <v>4.7300000000000004</v>
      </c>
      <c r="F21" s="77">
        <v>1.1074582882629147</v>
      </c>
      <c r="G21" s="77">
        <v>4153.92</v>
      </c>
      <c r="H21" s="77">
        <v>450.94259605399793</v>
      </c>
      <c r="I21" s="77">
        <v>359.71268299070317</v>
      </c>
      <c r="J21" s="77">
        <v>94.780817726193618</v>
      </c>
      <c r="K21" s="76">
        <v>4.6873107561851644</v>
      </c>
      <c r="L21" s="76">
        <v>1.9646793774830777</v>
      </c>
      <c r="M21" s="76">
        <v>0.35708564374231755</v>
      </c>
      <c r="N21" s="76">
        <v>1.910879954037745</v>
      </c>
      <c r="O21" s="75">
        <v>11098306.920909626</v>
      </c>
      <c r="P21" s="75">
        <v>504995.84277070389</v>
      </c>
      <c r="Q21" s="75">
        <v>73215.493931766512</v>
      </c>
      <c r="R21" s="75">
        <v>103235.41583356459</v>
      </c>
      <c r="S21" s="76">
        <v>4.6873107561851644</v>
      </c>
      <c r="T21" s="76">
        <v>0.21328230175255464</v>
      </c>
      <c r="U21" s="76">
        <v>3.0922173505510801E-2</v>
      </c>
      <c r="V21" s="76">
        <v>4.3600927466173819E-2</v>
      </c>
      <c r="W21" s="76">
        <v>0.48274275610337991</v>
      </c>
      <c r="X21" s="76">
        <v>4.9751161589094037</v>
      </c>
      <c r="Y21" s="75">
        <v>11779753.673445662</v>
      </c>
      <c r="Z21" s="76">
        <v>0</v>
      </c>
      <c r="AA21" s="76">
        <v>0</v>
      </c>
      <c r="AB21" s="76">
        <v>3.3290040413352706E-2</v>
      </c>
      <c r="AC21" s="75">
        <v>0</v>
      </c>
      <c r="AD21" s="75">
        <v>0</v>
      </c>
      <c r="AE21" s="75">
        <v>78821.973864085419</v>
      </c>
      <c r="AF21" s="76">
        <v>4.9400000000000004</v>
      </c>
      <c r="AG21" s="75">
        <v>11696608</v>
      </c>
      <c r="AH21" s="4"/>
      <c r="AI21" s="80">
        <v>1722.61</v>
      </c>
      <c r="AJ21" s="75">
        <v>4850526</v>
      </c>
      <c r="AK21" s="41"/>
    </row>
    <row r="22" spans="1:37" s="3" customFormat="1" ht="15.5" x14ac:dyDescent="0.35">
      <c r="A22" s="64" t="s">
        <v>138</v>
      </c>
      <c r="B22" s="65">
        <v>881</v>
      </c>
      <c r="C22" s="64" t="s">
        <v>176</v>
      </c>
      <c r="D22" s="75">
        <v>58169025</v>
      </c>
      <c r="E22" s="76">
        <v>4.8199999999999994</v>
      </c>
      <c r="F22" s="77">
        <v>1.093548529437919</v>
      </c>
      <c r="G22" s="77">
        <v>21172.39</v>
      </c>
      <c r="H22" s="77">
        <v>3698.9335061852112</v>
      </c>
      <c r="I22" s="77">
        <v>1887.0474605880897</v>
      </c>
      <c r="J22" s="77">
        <v>645.07436656998846</v>
      </c>
      <c r="K22" s="76">
        <v>4.6284377829568806</v>
      </c>
      <c r="L22" s="76">
        <v>1.9400028577451673</v>
      </c>
      <c r="M22" s="76">
        <v>0.35260062138349368</v>
      </c>
      <c r="N22" s="76">
        <v>1.8868791590769927</v>
      </c>
      <c r="O22" s="75">
        <v>55857201.203954101</v>
      </c>
      <c r="P22" s="75">
        <v>4090286.6963869366</v>
      </c>
      <c r="Q22" s="75">
        <v>379263.24109459744</v>
      </c>
      <c r="R22" s="75">
        <v>693791.10565135092</v>
      </c>
      <c r="S22" s="76">
        <v>4.6284377829568806</v>
      </c>
      <c r="T22" s="76">
        <v>0.33892921737265663</v>
      </c>
      <c r="U22" s="76">
        <v>3.1426499662225396E-2</v>
      </c>
      <c r="V22" s="76">
        <v>5.7488898434976093E-2</v>
      </c>
      <c r="W22" s="76">
        <v>0.43254393386526768</v>
      </c>
      <c r="X22" s="76">
        <v>5.0562823984267391</v>
      </c>
      <c r="Y22" s="75">
        <v>61020542.247086987</v>
      </c>
      <c r="Z22" s="76">
        <v>0</v>
      </c>
      <c r="AA22" s="76">
        <v>0</v>
      </c>
      <c r="AB22" s="76">
        <v>2.0425829766430148E-2</v>
      </c>
      <c r="AC22" s="75">
        <v>0</v>
      </c>
      <c r="AD22" s="75">
        <v>0</v>
      </c>
      <c r="AE22" s="75">
        <v>246504.27131642675</v>
      </c>
      <c r="AF22" s="76">
        <v>5.04</v>
      </c>
      <c r="AG22" s="75">
        <v>60824042</v>
      </c>
      <c r="AH22" s="4"/>
      <c r="AI22" s="80">
        <v>7189.07</v>
      </c>
      <c r="AJ22" s="75">
        <v>20652761</v>
      </c>
      <c r="AK22" s="41"/>
    </row>
    <row r="23" spans="1:37" s="3" customFormat="1" ht="15.5" x14ac:dyDescent="0.35">
      <c r="A23" s="64" t="s">
        <v>138</v>
      </c>
      <c r="B23" s="65">
        <v>919</v>
      </c>
      <c r="C23" s="64" t="s">
        <v>195</v>
      </c>
      <c r="D23" s="75">
        <v>60026130</v>
      </c>
      <c r="E23" s="76">
        <v>5.7799999999999994</v>
      </c>
      <c r="F23" s="77">
        <v>1.1838394953493321</v>
      </c>
      <c r="G23" s="77">
        <v>18219.55</v>
      </c>
      <c r="H23" s="77">
        <v>2387.1820763911014</v>
      </c>
      <c r="I23" s="77">
        <v>3258.0850510951682</v>
      </c>
      <c r="J23" s="77">
        <v>370.84513161757508</v>
      </c>
      <c r="K23" s="76">
        <v>5.0105937703997592</v>
      </c>
      <c r="L23" s="76">
        <v>2.1001829752080359</v>
      </c>
      <c r="M23" s="76">
        <v>0.38171377898797976</v>
      </c>
      <c r="N23" s="76">
        <v>2.0426730148089787</v>
      </c>
      <c r="O23" s="75">
        <v>52035735.325807549</v>
      </c>
      <c r="P23" s="75">
        <v>2857705.9186682655</v>
      </c>
      <c r="Q23" s="75">
        <v>708883.89555713569</v>
      </c>
      <c r="R23" s="75">
        <v>431783.7455262476</v>
      </c>
      <c r="S23" s="76">
        <v>5.0105937703997592</v>
      </c>
      <c r="T23" s="76">
        <v>0.27517250182130515</v>
      </c>
      <c r="U23" s="76">
        <v>6.825942227540098E-2</v>
      </c>
      <c r="V23" s="76">
        <v>4.1577061070581026E-2</v>
      </c>
      <c r="W23" s="76">
        <v>0.83788798362079397</v>
      </c>
      <c r="X23" s="76">
        <v>5.3956027555670456</v>
      </c>
      <c r="Y23" s="75">
        <v>56034108.885559186</v>
      </c>
      <c r="Z23" s="76">
        <v>0</v>
      </c>
      <c r="AA23" s="76">
        <v>0.44219708180750494</v>
      </c>
      <c r="AB23" s="76">
        <v>0</v>
      </c>
      <c r="AC23" s="75">
        <v>0</v>
      </c>
      <c r="AD23" s="75">
        <v>4592280.1498521781</v>
      </c>
      <c r="AE23" s="75">
        <v>0</v>
      </c>
      <c r="AF23" s="76">
        <v>5.84</v>
      </c>
      <c r="AG23" s="75">
        <v>60649239</v>
      </c>
      <c r="AH23" s="4"/>
      <c r="AI23" s="80">
        <v>7092.7</v>
      </c>
      <c r="AJ23" s="75">
        <v>23610180</v>
      </c>
      <c r="AK23" s="41"/>
    </row>
    <row r="24" spans="1:37" s="3" customFormat="1" ht="15.5" x14ac:dyDescent="0.35">
      <c r="A24" s="64" t="s">
        <v>138</v>
      </c>
      <c r="B24" s="65">
        <v>821</v>
      </c>
      <c r="C24" s="64" t="s">
        <v>139</v>
      </c>
      <c r="D24" s="75">
        <v>11530292</v>
      </c>
      <c r="E24" s="76">
        <v>5.1499999999999995</v>
      </c>
      <c r="F24" s="77">
        <v>1.0934329747618212</v>
      </c>
      <c r="G24" s="77">
        <v>3927.88</v>
      </c>
      <c r="H24" s="77">
        <v>924.05175600739369</v>
      </c>
      <c r="I24" s="77">
        <v>2119.724293657689</v>
      </c>
      <c r="J24" s="77">
        <v>106.94859228070176</v>
      </c>
      <c r="K24" s="76">
        <v>4.6279486984631877</v>
      </c>
      <c r="L24" s="76">
        <v>1.9397978587023075</v>
      </c>
      <c r="M24" s="76">
        <v>0.35256336226832963</v>
      </c>
      <c r="N24" s="76">
        <v>1.886679773586369</v>
      </c>
      <c r="O24" s="75">
        <v>10361475.466220163</v>
      </c>
      <c r="P24" s="75">
        <v>1021709.9620509521</v>
      </c>
      <c r="Q24" s="75">
        <v>425982.16071067454</v>
      </c>
      <c r="R24" s="75">
        <v>115013.31514563512</v>
      </c>
      <c r="S24" s="76">
        <v>4.6279486984631868</v>
      </c>
      <c r="T24" s="76">
        <v>0.45634632871504455</v>
      </c>
      <c r="U24" s="76">
        <v>0.19026475453776973</v>
      </c>
      <c r="V24" s="76">
        <v>5.1370649273790259E-2</v>
      </c>
      <c r="W24" s="76">
        <v>0.45509650342333963</v>
      </c>
      <c r="X24" s="76">
        <v>5.3259304309897919</v>
      </c>
      <c r="Y24" s="75">
        <v>11924180.904127425</v>
      </c>
      <c r="Z24" s="76">
        <v>0</v>
      </c>
      <c r="AA24" s="76">
        <v>0</v>
      </c>
      <c r="AB24" s="76">
        <v>0</v>
      </c>
      <c r="AC24" s="75">
        <v>0</v>
      </c>
      <c r="AD24" s="75">
        <v>0</v>
      </c>
      <c r="AE24" s="75">
        <v>0</v>
      </c>
      <c r="AF24" s="76">
        <v>5.33</v>
      </c>
      <c r="AG24" s="75">
        <v>11933293</v>
      </c>
      <c r="AH24" s="4"/>
      <c r="AI24" s="80">
        <v>899.05</v>
      </c>
      <c r="AJ24" s="75">
        <v>2731404</v>
      </c>
      <c r="AK24" s="41"/>
    </row>
    <row r="25" spans="1:37" s="3" customFormat="1" ht="15.5" x14ac:dyDescent="0.35">
      <c r="A25" s="64" t="s">
        <v>138</v>
      </c>
      <c r="B25" s="65">
        <v>926</v>
      </c>
      <c r="C25" s="64" t="s">
        <v>198</v>
      </c>
      <c r="D25" s="75">
        <v>27376497</v>
      </c>
      <c r="E25" s="76">
        <v>4.67</v>
      </c>
      <c r="F25" s="77">
        <v>1.0557375947573</v>
      </c>
      <c r="G25" s="77">
        <v>10284.57</v>
      </c>
      <c r="H25" s="77">
        <v>2082.9236443261989</v>
      </c>
      <c r="I25" s="77">
        <v>1246.1143063514446</v>
      </c>
      <c r="J25" s="77">
        <v>253.51561729684562</v>
      </c>
      <c r="K25" s="76">
        <v>4.4684032220996279</v>
      </c>
      <c r="L25" s="76">
        <v>1.8729246080289703</v>
      </c>
      <c r="M25" s="76">
        <v>0.34040897308935747</v>
      </c>
      <c r="N25" s="76">
        <v>1.8216377338329275</v>
      </c>
      <c r="O25" s="75">
        <v>26194695.263768226</v>
      </c>
      <c r="P25" s="75">
        <v>2223660.6015592343</v>
      </c>
      <c r="Q25" s="75">
        <v>241787.44008491977</v>
      </c>
      <c r="R25" s="75">
        <v>263233.76031281246</v>
      </c>
      <c r="S25" s="76">
        <v>4.4684032220996279</v>
      </c>
      <c r="T25" s="76">
        <v>0.37932154189275002</v>
      </c>
      <c r="U25" s="76">
        <v>4.1245136294181702E-2</v>
      </c>
      <c r="V25" s="76">
        <v>4.4903541381300489E-2</v>
      </c>
      <c r="W25" s="76">
        <v>0.26048351393483049</v>
      </c>
      <c r="X25" s="76">
        <v>4.9338734416678607</v>
      </c>
      <c r="Y25" s="75">
        <v>28923377.0657252</v>
      </c>
      <c r="Z25" s="76">
        <v>0</v>
      </c>
      <c r="AA25" s="76">
        <v>0</v>
      </c>
      <c r="AB25" s="76">
        <v>5.4734479113785817E-2</v>
      </c>
      <c r="AC25" s="75">
        <v>0</v>
      </c>
      <c r="AD25" s="75">
        <v>0</v>
      </c>
      <c r="AE25" s="75">
        <v>320864.73165978288</v>
      </c>
      <c r="AF25" s="76">
        <v>4.88</v>
      </c>
      <c r="AG25" s="75">
        <v>28607560</v>
      </c>
      <c r="AH25" s="4"/>
      <c r="AI25" s="80">
        <v>3558.03</v>
      </c>
      <c r="AJ25" s="75">
        <v>9897017</v>
      </c>
      <c r="AK25" s="41"/>
    </row>
    <row r="26" spans="1:37" s="3" customFormat="1" ht="15.5" x14ac:dyDescent="0.35">
      <c r="A26" s="64" t="s">
        <v>138</v>
      </c>
      <c r="B26" s="65">
        <v>874</v>
      </c>
      <c r="C26" s="64" t="s">
        <v>170</v>
      </c>
      <c r="D26" s="75">
        <v>10698449</v>
      </c>
      <c r="E26" s="76">
        <v>5.2399999999999993</v>
      </c>
      <c r="F26" s="77">
        <v>1.1132173908939103</v>
      </c>
      <c r="G26" s="77">
        <v>3581.91</v>
      </c>
      <c r="H26" s="77">
        <v>941.32164129968032</v>
      </c>
      <c r="I26" s="77">
        <v>1425.9907587828757</v>
      </c>
      <c r="J26" s="77">
        <v>121.87223453078018</v>
      </c>
      <c r="K26" s="76">
        <v>4.7116861245347765</v>
      </c>
      <c r="L26" s="76">
        <v>1.9748962771097653</v>
      </c>
      <c r="M26" s="76">
        <v>0.35894259211875962</v>
      </c>
      <c r="N26" s="76">
        <v>1.9208170811399108</v>
      </c>
      <c r="O26" s="75">
        <v>9619796.3184094466</v>
      </c>
      <c r="P26" s="75">
        <v>1059637.1848303876</v>
      </c>
      <c r="Q26" s="75">
        <v>291753.82699810568</v>
      </c>
      <c r="R26" s="75">
        <v>133433.73378794474</v>
      </c>
      <c r="S26" s="76">
        <v>4.7116861245347774</v>
      </c>
      <c r="T26" s="76">
        <v>0.51900036711296282</v>
      </c>
      <c r="U26" s="76">
        <v>0.14289829149669375</v>
      </c>
      <c r="V26" s="76">
        <v>6.5354592885754209E-2</v>
      </c>
      <c r="W26" s="76">
        <v>0.55315568227856993</v>
      </c>
      <c r="X26" s="76">
        <v>5.4389393760301878</v>
      </c>
      <c r="Y26" s="75">
        <v>11104621.064025884</v>
      </c>
      <c r="Z26" s="76">
        <v>0</v>
      </c>
      <c r="AA26" s="76">
        <v>0</v>
      </c>
      <c r="AB26" s="76">
        <v>0</v>
      </c>
      <c r="AC26" s="75">
        <v>0</v>
      </c>
      <c r="AD26" s="75">
        <v>0</v>
      </c>
      <c r="AE26" s="75">
        <v>0</v>
      </c>
      <c r="AF26" s="76">
        <v>5.44</v>
      </c>
      <c r="AG26" s="75">
        <v>11106787</v>
      </c>
      <c r="AH26" s="4"/>
      <c r="AI26" s="80">
        <v>1404.14</v>
      </c>
      <c r="AJ26" s="75">
        <v>4353958</v>
      </c>
      <c r="AK26" s="41"/>
    </row>
    <row r="27" spans="1:37" s="3" customFormat="1" ht="15.5" x14ac:dyDescent="0.35">
      <c r="A27" s="64" t="s">
        <v>138</v>
      </c>
      <c r="B27" s="65">
        <v>882</v>
      </c>
      <c r="C27" s="64" t="s">
        <v>177</v>
      </c>
      <c r="D27" s="75">
        <v>6845846</v>
      </c>
      <c r="E27" s="76">
        <v>4.79</v>
      </c>
      <c r="F27" s="77">
        <v>1.060057896161043</v>
      </c>
      <c r="G27" s="77">
        <v>2507.36</v>
      </c>
      <c r="H27" s="77">
        <v>581.53201115901595</v>
      </c>
      <c r="I27" s="77">
        <v>353.87923915800155</v>
      </c>
      <c r="J27" s="77">
        <v>80.864835454146558</v>
      </c>
      <c r="K27" s="76">
        <v>4.4866888726332386</v>
      </c>
      <c r="L27" s="76">
        <v>1.8805890114312498</v>
      </c>
      <c r="M27" s="76">
        <v>0.34180199856423671</v>
      </c>
      <c r="N27" s="76">
        <v>1.8290922605047741</v>
      </c>
      <c r="O27" s="75">
        <v>6412354.2006608369</v>
      </c>
      <c r="P27" s="75">
        <v>623364.94468926149</v>
      </c>
      <c r="Q27" s="75">
        <v>68945.279780919969</v>
      </c>
      <c r="R27" s="75">
        <v>84308.269465417776</v>
      </c>
      <c r="S27" s="76">
        <v>4.4866888726332395</v>
      </c>
      <c r="T27" s="76">
        <v>0.43616501419068682</v>
      </c>
      <c r="U27" s="76">
        <v>4.8240632057062582E-2</v>
      </c>
      <c r="V27" s="76">
        <v>5.8990031218561174E-2</v>
      </c>
      <c r="W27" s="76">
        <v>0.28498093989505069</v>
      </c>
      <c r="X27" s="76">
        <v>5.0300845500995504</v>
      </c>
      <c r="Y27" s="75">
        <v>7188972.6945964368</v>
      </c>
      <c r="Z27" s="76">
        <v>0</v>
      </c>
      <c r="AA27" s="76">
        <v>0</v>
      </c>
      <c r="AB27" s="76">
        <v>2.557164094999731E-2</v>
      </c>
      <c r="AC27" s="75">
        <v>0</v>
      </c>
      <c r="AD27" s="75">
        <v>0</v>
      </c>
      <c r="AE27" s="75">
        <v>36546.866501859593</v>
      </c>
      <c r="AF27" s="76">
        <v>5</v>
      </c>
      <c r="AG27" s="75">
        <v>7145976</v>
      </c>
      <c r="AH27" s="4"/>
      <c r="AI27" s="80">
        <v>719.78</v>
      </c>
      <c r="AJ27" s="75">
        <v>2051373</v>
      </c>
      <c r="AK27" s="41"/>
    </row>
    <row r="28" spans="1:37" s="3" customFormat="1" ht="15.5" x14ac:dyDescent="0.35">
      <c r="A28" s="64" t="s">
        <v>138</v>
      </c>
      <c r="B28" s="65">
        <v>935</v>
      </c>
      <c r="C28" s="64" t="s">
        <v>202</v>
      </c>
      <c r="D28" s="75">
        <v>24076620</v>
      </c>
      <c r="E28" s="76">
        <v>4.67</v>
      </c>
      <c r="F28" s="77">
        <v>1.0589640245047969</v>
      </c>
      <c r="G28" s="77">
        <v>9044.9</v>
      </c>
      <c r="H28" s="77">
        <v>1741.9478420988023</v>
      </c>
      <c r="I28" s="77">
        <v>923.7824812003654</v>
      </c>
      <c r="J28" s="77">
        <v>267.57489948994896</v>
      </c>
      <c r="K28" s="76">
        <v>4.4820590672179481</v>
      </c>
      <c r="L28" s="76">
        <v>1.8786484353324326</v>
      </c>
      <c r="M28" s="76">
        <v>0.34144929375478084</v>
      </c>
      <c r="N28" s="76">
        <v>1.8272048238018628</v>
      </c>
      <c r="O28" s="75">
        <v>23107672.352535382</v>
      </c>
      <c r="P28" s="75">
        <v>1865329.3251540849</v>
      </c>
      <c r="Q28" s="75">
        <v>179792.17919967521</v>
      </c>
      <c r="R28" s="75">
        <v>278681.06383350998</v>
      </c>
      <c r="S28" s="76">
        <v>4.4820590672179481</v>
      </c>
      <c r="T28" s="76">
        <v>0.36180693960017496</v>
      </c>
      <c r="U28" s="76">
        <v>3.4873229752557119E-2</v>
      </c>
      <c r="V28" s="76">
        <v>5.4054124100469135E-2</v>
      </c>
      <c r="W28" s="76">
        <v>0.27466216213693073</v>
      </c>
      <c r="X28" s="76">
        <v>4.9327933606711492</v>
      </c>
      <c r="Y28" s="75">
        <v>25431474.920722649</v>
      </c>
      <c r="Z28" s="76">
        <v>0</v>
      </c>
      <c r="AA28" s="76">
        <v>0</v>
      </c>
      <c r="AB28" s="76">
        <v>5.3654353121292075E-2</v>
      </c>
      <c r="AC28" s="75">
        <v>0</v>
      </c>
      <c r="AD28" s="75">
        <v>0</v>
      </c>
      <c r="AE28" s="75">
        <v>276620.00737166154</v>
      </c>
      <c r="AF28" s="76">
        <v>4.88</v>
      </c>
      <c r="AG28" s="75">
        <v>25159294</v>
      </c>
      <c r="AH28" s="4"/>
      <c r="AI28" s="80">
        <v>3018.31</v>
      </c>
      <c r="AJ28" s="75">
        <v>8395732</v>
      </c>
      <c r="AK28" s="41"/>
    </row>
    <row r="29" spans="1:37" s="3" customFormat="1" ht="15.5" x14ac:dyDescent="0.35">
      <c r="A29" s="64" t="s">
        <v>138</v>
      </c>
      <c r="B29" s="65">
        <v>883</v>
      </c>
      <c r="C29" s="64" t="s">
        <v>178</v>
      </c>
      <c r="D29" s="75">
        <v>7361232</v>
      </c>
      <c r="E29" s="76">
        <v>4.8899999999999997</v>
      </c>
      <c r="F29" s="77">
        <v>1.1225559961305367</v>
      </c>
      <c r="G29" s="77">
        <v>2640.99</v>
      </c>
      <c r="H29" s="77">
        <v>501.437563936549</v>
      </c>
      <c r="I29" s="77">
        <v>605.17343962447387</v>
      </c>
      <c r="J29" s="77">
        <v>67.000841394415033</v>
      </c>
      <c r="K29" s="76">
        <v>4.7512117168187675</v>
      </c>
      <c r="L29" s="76">
        <v>1.9914633707125717</v>
      </c>
      <c r="M29" s="76">
        <v>0.36195370495065388</v>
      </c>
      <c r="N29" s="76">
        <v>1.9369305128912155</v>
      </c>
      <c r="O29" s="75">
        <v>7152304.5002406817</v>
      </c>
      <c r="P29" s="75">
        <v>569198.88852901896</v>
      </c>
      <c r="Q29" s="75">
        <v>124855.51810759121</v>
      </c>
      <c r="R29" s="75">
        <v>73972.30522914957</v>
      </c>
      <c r="S29" s="76">
        <v>4.7512117168187666</v>
      </c>
      <c r="T29" s="76">
        <v>0.37811371541693856</v>
      </c>
      <c r="U29" s="76">
        <v>8.2940400611062184E-2</v>
      </c>
      <c r="V29" s="76">
        <v>4.9139138764715998E-2</v>
      </c>
      <c r="W29" s="76">
        <v>0.5744183181638105</v>
      </c>
      <c r="X29" s="76">
        <v>5.2614049716114843</v>
      </c>
      <c r="Y29" s="75">
        <v>7920331.2121064411</v>
      </c>
      <c r="Z29" s="76">
        <v>0</v>
      </c>
      <c r="AA29" s="76">
        <v>0</v>
      </c>
      <c r="AB29" s="76">
        <v>0.15241361905710704</v>
      </c>
      <c r="AC29" s="75">
        <v>0</v>
      </c>
      <c r="AD29" s="75">
        <v>0</v>
      </c>
      <c r="AE29" s="75">
        <v>229438.02096236855</v>
      </c>
      <c r="AF29" s="76">
        <v>5.1100000000000003</v>
      </c>
      <c r="AG29" s="75">
        <v>7692412</v>
      </c>
      <c r="AH29" s="4"/>
      <c r="AI29" s="80">
        <v>842.47</v>
      </c>
      <c r="AJ29" s="75">
        <v>2453863</v>
      </c>
      <c r="AK29" s="41"/>
    </row>
    <row r="30" spans="1:37" s="3" customFormat="1" ht="15.5" x14ac:dyDescent="0.35">
      <c r="A30" s="64" t="s">
        <v>50</v>
      </c>
      <c r="B30" s="65">
        <v>202</v>
      </c>
      <c r="C30" s="64" t="s">
        <v>51</v>
      </c>
      <c r="D30" s="75">
        <v>11685962</v>
      </c>
      <c r="E30" s="76">
        <v>8.629999999999999</v>
      </c>
      <c r="F30" s="77">
        <v>1.4555470707417175</v>
      </c>
      <c r="G30" s="77">
        <v>2375.63</v>
      </c>
      <c r="H30" s="77">
        <v>861.118328589219</v>
      </c>
      <c r="I30" s="77">
        <v>1308.0054825664988</v>
      </c>
      <c r="J30" s="77">
        <v>53.649483346872458</v>
      </c>
      <c r="K30" s="76">
        <v>6.1605945010560523</v>
      </c>
      <c r="L30" s="76">
        <v>2.5822040822211583</v>
      </c>
      <c r="M30" s="76">
        <v>0.46932238284866135</v>
      </c>
      <c r="N30" s="76">
        <v>2.51149478866729</v>
      </c>
      <c r="O30" s="75">
        <v>8342117.075289961</v>
      </c>
      <c r="P30" s="75">
        <v>1267442.4601143689</v>
      </c>
      <c r="Q30" s="75">
        <v>349909.46241861681</v>
      </c>
      <c r="R30" s="75">
        <v>76802.026769006756</v>
      </c>
      <c r="S30" s="76">
        <v>6.1605945010560523</v>
      </c>
      <c r="T30" s="76">
        <v>0.93599729897271122</v>
      </c>
      <c r="U30" s="76">
        <v>0.25840566496349282</v>
      </c>
      <c r="V30" s="76">
        <v>5.6717753960154875E-2</v>
      </c>
      <c r="W30" s="76">
        <v>2.3196674467181886</v>
      </c>
      <c r="X30" s="76">
        <v>7.4117152189524109</v>
      </c>
      <c r="Y30" s="75">
        <v>10036271.024591953</v>
      </c>
      <c r="Z30" s="76">
        <v>0</v>
      </c>
      <c r="AA30" s="76">
        <v>1.304584769532541</v>
      </c>
      <c r="AB30" s="76">
        <v>0</v>
      </c>
      <c r="AC30" s="75">
        <v>0</v>
      </c>
      <c r="AD30" s="75">
        <v>1766550.1081454165</v>
      </c>
      <c r="AE30" s="75">
        <v>0</v>
      </c>
      <c r="AF30" s="76">
        <v>8.7200000000000006</v>
      </c>
      <c r="AG30" s="75">
        <v>11807832</v>
      </c>
      <c r="AH30" s="4"/>
      <c r="AI30" s="80">
        <v>488.67</v>
      </c>
      <c r="AJ30" s="75">
        <v>2428886</v>
      </c>
      <c r="AK30" s="41"/>
    </row>
    <row r="31" spans="1:37" s="3" customFormat="1" ht="15.5" x14ac:dyDescent="0.35">
      <c r="A31" s="64" t="s">
        <v>50</v>
      </c>
      <c r="B31" s="65">
        <v>204</v>
      </c>
      <c r="C31" s="64" t="s">
        <v>54</v>
      </c>
      <c r="D31" s="75">
        <v>17837210</v>
      </c>
      <c r="E31" s="76">
        <v>6.2399999999999993</v>
      </c>
      <c r="F31" s="77">
        <v>1.365316948646079</v>
      </c>
      <c r="G31" s="77">
        <v>5014.96</v>
      </c>
      <c r="H31" s="77">
        <v>1745.8431596091204</v>
      </c>
      <c r="I31" s="77">
        <v>2249.6606792918897</v>
      </c>
      <c r="J31" s="77">
        <v>150.30687934139439</v>
      </c>
      <c r="K31" s="76">
        <v>5.7786960347091378</v>
      </c>
      <c r="L31" s="76">
        <v>2.4221319043451501</v>
      </c>
      <c r="M31" s="76">
        <v>0.44022884354795599</v>
      </c>
      <c r="N31" s="76">
        <v>2.3558059167790506</v>
      </c>
      <c r="O31" s="75">
        <v>16518559.795748215</v>
      </c>
      <c r="P31" s="75">
        <v>2410337.5776170357</v>
      </c>
      <c r="Q31" s="75">
        <v>564508.34595538722</v>
      </c>
      <c r="R31" s="75">
        <v>201833.48634047952</v>
      </c>
      <c r="S31" s="76">
        <v>5.7786960347091387</v>
      </c>
      <c r="T31" s="76">
        <v>0.84320960025044922</v>
      </c>
      <c r="U31" s="76">
        <v>0.19748223699091871</v>
      </c>
      <c r="V31" s="76">
        <v>7.060750946868008E-2</v>
      </c>
      <c r="W31" s="76">
        <v>1.8435514855518766</v>
      </c>
      <c r="X31" s="76">
        <v>6.8899953814191868</v>
      </c>
      <c r="Y31" s="75">
        <v>19695239.205661118</v>
      </c>
      <c r="Z31" s="76">
        <v>0</v>
      </c>
      <c r="AA31" s="76">
        <v>0</v>
      </c>
      <c r="AB31" s="76">
        <v>0.37054623056944269</v>
      </c>
      <c r="AC31" s="75">
        <v>0</v>
      </c>
      <c r="AD31" s="75">
        <v>0</v>
      </c>
      <c r="AE31" s="75">
        <v>1059216.4789402233</v>
      </c>
      <c r="AF31" s="76">
        <v>6.52</v>
      </c>
      <c r="AG31" s="75">
        <v>18637598</v>
      </c>
      <c r="AH31" s="4"/>
      <c r="AI31" s="80">
        <v>1894.6</v>
      </c>
      <c r="AJ31" s="75">
        <v>7041092</v>
      </c>
      <c r="AK31" s="41"/>
    </row>
    <row r="32" spans="1:37" s="3" customFormat="1" ht="15.5" x14ac:dyDescent="0.35">
      <c r="A32" s="64" t="s">
        <v>50</v>
      </c>
      <c r="B32" s="65">
        <v>205</v>
      </c>
      <c r="C32" s="64" t="s">
        <v>55</v>
      </c>
      <c r="D32" s="75">
        <v>11420373</v>
      </c>
      <c r="E32" s="76">
        <v>8.35</v>
      </c>
      <c r="F32" s="77">
        <v>1.4798585046225647</v>
      </c>
      <c r="G32" s="77">
        <v>2399.4899999999998</v>
      </c>
      <c r="H32" s="77">
        <v>675.33221040304477</v>
      </c>
      <c r="I32" s="77">
        <v>1101.8608894037066</v>
      </c>
      <c r="J32" s="77">
        <v>60.040383082373779</v>
      </c>
      <c r="K32" s="76">
        <v>6.2634925033877904</v>
      </c>
      <c r="L32" s="76">
        <v>2.6253336278563837</v>
      </c>
      <c r="M32" s="76">
        <v>0.47716129119369527</v>
      </c>
      <c r="N32" s="76">
        <v>2.5534433046061547</v>
      </c>
      <c r="O32" s="75">
        <v>8566636.9473637622</v>
      </c>
      <c r="P32" s="75">
        <v>1010594.2463090467</v>
      </c>
      <c r="Q32" s="75">
        <v>299686.25788111245</v>
      </c>
      <c r="R32" s="75">
        <v>87386.537086975281</v>
      </c>
      <c r="S32" s="76">
        <v>6.2634925033877904</v>
      </c>
      <c r="T32" s="76">
        <v>0.73889549943767052</v>
      </c>
      <c r="U32" s="76">
        <v>0.21911546399597667</v>
      </c>
      <c r="V32" s="76">
        <v>6.3892624760960012E-2</v>
      </c>
      <c r="W32" s="76">
        <v>2.3623604980946764</v>
      </c>
      <c r="X32" s="76">
        <v>7.2853960915823972</v>
      </c>
      <c r="Y32" s="75">
        <v>9964303.9886408933</v>
      </c>
      <c r="Z32" s="76">
        <v>0</v>
      </c>
      <c r="AA32" s="76">
        <v>1.1481059825754585</v>
      </c>
      <c r="AB32" s="76">
        <v>0</v>
      </c>
      <c r="AC32" s="75">
        <v>0</v>
      </c>
      <c r="AD32" s="75">
        <v>1570275.2297540922</v>
      </c>
      <c r="AE32" s="75">
        <v>0</v>
      </c>
      <c r="AF32" s="76">
        <v>8.43</v>
      </c>
      <c r="AG32" s="75">
        <v>11529790</v>
      </c>
      <c r="AH32" s="4"/>
      <c r="AI32" s="80">
        <v>454.55</v>
      </c>
      <c r="AJ32" s="75">
        <v>2184159</v>
      </c>
      <c r="AK32" s="41"/>
    </row>
    <row r="33" spans="1:37" s="3" customFormat="1" ht="15.5" x14ac:dyDescent="0.35">
      <c r="A33" s="64" t="s">
        <v>50</v>
      </c>
      <c r="B33" s="65">
        <v>309</v>
      </c>
      <c r="C33" s="64" t="s">
        <v>72</v>
      </c>
      <c r="D33" s="75">
        <v>12208110</v>
      </c>
      <c r="E33" s="76">
        <v>6.12</v>
      </c>
      <c r="F33" s="77">
        <v>1.2244238342029572</v>
      </c>
      <c r="G33" s="77">
        <v>3499.63</v>
      </c>
      <c r="H33" s="77">
        <v>744.66940591822913</v>
      </c>
      <c r="I33" s="77">
        <v>1829.7696973744817</v>
      </c>
      <c r="J33" s="77">
        <v>93.986903633491323</v>
      </c>
      <c r="K33" s="76">
        <v>5.1823667482693319</v>
      </c>
      <c r="L33" s="76">
        <v>2.1721813650702577</v>
      </c>
      <c r="M33" s="76">
        <v>0.39479967569306867</v>
      </c>
      <c r="N33" s="76">
        <v>2.1126998504787085</v>
      </c>
      <c r="O33" s="75">
        <v>10337728.701650107</v>
      </c>
      <c r="P33" s="75">
        <v>922007.49380390451</v>
      </c>
      <c r="Q33" s="75">
        <v>411763.71537637635</v>
      </c>
      <c r="R33" s="75">
        <v>113182.68683445732</v>
      </c>
      <c r="S33" s="76">
        <v>5.1823667482693319</v>
      </c>
      <c r="T33" s="76">
        <v>0.46220800675314722</v>
      </c>
      <c r="U33" s="76">
        <v>0.20641967382736168</v>
      </c>
      <c r="V33" s="76">
        <v>5.673917449942819E-2</v>
      </c>
      <c r="W33" s="76">
        <v>1.0828245822055171</v>
      </c>
      <c r="X33" s="76">
        <v>5.9077336033492687</v>
      </c>
      <c r="Y33" s="75">
        <v>11784682.597664846</v>
      </c>
      <c r="Z33" s="76">
        <v>0</v>
      </c>
      <c r="AA33" s="76">
        <v>0.27346644084439564</v>
      </c>
      <c r="AB33" s="76">
        <v>0</v>
      </c>
      <c r="AC33" s="75">
        <v>0</v>
      </c>
      <c r="AD33" s="75">
        <v>545507.87541219534</v>
      </c>
      <c r="AE33" s="75">
        <v>0</v>
      </c>
      <c r="AF33" s="76">
        <v>6.18</v>
      </c>
      <c r="AG33" s="75">
        <v>12327797</v>
      </c>
      <c r="AH33" s="4"/>
      <c r="AI33" s="80">
        <v>1123.23</v>
      </c>
      <c r="AJ33" s="75">
        <v>3956690</v>
      </c>
      <c r="AK33" s="41"/>
    </row>
    <row r="34" spans="1:37" s="3" customFormat="1" ht="15.5" x14ac:dyDescent="0.35">
      <c r="A34" s="64" t="s">
        <v>50</v>
      </c>
      <c r="B34" s="65">
        <v>206</v>
      </c>
      <c r="C34" s="64" t="s">
        <v>56</v>
      </c>
      <c r="D34" s="75">
        <v>12982296</v>
      </c>
      <c r="E34" s="76">
        <v>7.9799999999999995</v>
      </c>
      <c r="F34" s="77">
        <v>1.3906567962281708</v>
      </c>
      <c r="G34" s="77">
        <v>2854.13</v>
      </c>
      <c r="H34" s="77">
        <v>1080.7163438815701</v>
      </c>
      <c r="I34" s="77">
        <v>1121.6949796172182</v>
      </c>
      <c r="J34" s="77">
        <v>114.56368237347294</v>
      </c>
      <c r="K34" s="76">
        <v>5.8859467920427937</v>
      </c>
      <c r="L34" s="76">
        <v>2.4670859008077972</v>
      </c>
      <c r="M34" s="76">
        <v>0.44839935062897335</v>
      </c>
      <c r="N34" s="76">
        <v>2.3995289240436777</v>
      </c>
      <c r="O34" s="75">
        <v>9575576.671016667</v>
      </c>
      <c r="P34" s="75">
        <v>1519745.4312147803</v>
      </c>
      <c r="Q34" s="75">
        <v>286691.36126455985</v>
      </c>
      <c r="R34" s="75">
        <v>156692.35561505766</v>
      </c>
      <c r="S34" s="76">
        <v>5.8859467920427937</v>
      </c>
      <c r="T34" s="76">
        <v>0.93416209309413811</v>
      </c>
      <c r="U34" s="76">
        <v>0.17622438377513991</v>
      </c>
      <c r="V34" s="76">
        <v>9.631616972601148E-2</v>
      </c>
      <c r="W34" s="76">
        <v>1.9924338729606106</v>
      </c>
      <c r="X34" s="76">
        <v>7.0926494386380838</v>
      </c>
      <c r="Y34" s="75">
        <v>11538705.819111066</v>
      </c>
      <c r="Z34" s="76">
        <v>0</v>
      </c>
      <c r="AA34" s="76">
        <v>0.96715109681979516</v>
      </c>
      <c r="AB34" s="76">
        <v>0</v>
      </c>
      <c r="AC34" s="75">
        <v>0</v>
      </c>
      <c r="AD34" s="75">
        <v>1573413.7271807806</v>
      </c>
      <c r="AE34" s="75">
        <v>0</v>
      </c>
      <c r="AF34" s="76">
        <v>8.06</v>
      </c>
      <c r="AG34" s="75">
        <v>13112445</v>
      </c>
      <c r="AH34" s="4"/>
      <c r="AI34" s="80">
        <v>709.31</v>
      </c>
      <c r="AJ34" s="75">
        <v>3258713</v>
      </c>
      <c r="AK34" s="41"/>
    </row>
    <row r="35" spans="1:37" s="3" customFormat="1" ht="15.5" x14ac:dyDescent="0.35">
      <c r="A35" s="64" t="s">
        <v>50</v>
      </c>
      <c r="B35" s="65">
        <v>207</v>
      </c>
      <c r="C35" s="64" t="s">
        <v>57</v>
      </c>
      <c r="D35" s="75">
        <v>9780664</v>
      </c>
      <c r="E35" s="76">
        <v>8.2799999999999994</v>
      </c>
      <c r="F35" s="77">
        <v>1.4898363583425656</v>
      </c>
      <c r="G35" s="77">
        <v>2072.35</v>
      </c>
      <c r="H35" s="77">
        <v>626.63847974383953</v>
      </c>
      <c r="I35" s="77">
        <v>1106.0645066590289</v>
      </c>
      <c r="J35" s="77">
        <v>24.568464730290454</v>
      </c>
      <c r="K35" s="76">
        <v>6.3057237111552285</v>
      </c>
      <c r="L35" s="76">
        <v>2.6430347761912585</v>
      </c>
      <c r="M35" s="76">
        <v>0.4803785214555788</v>
      </c>
      <c r="N35" s="76">
        <v>2.5706597369178197</v>
      </c>
      <c r="O35" s="75">
        <v>7448569.9237031452</v>
      </c>
      <c r="P35" s="75">
        <v>944049.55761567596</v>
      </c>
      <c r="Q35" s="75">
        <v>302857.89043571439</v>
      </c>
      <c r="R35" s="75">
        <v>35999.582955624617</v>
      </c>
      <c r="S35" s="76">
        <v>6.3057237111552276</v>
      </c>
      <c r="T35" s="76">
        <v>0.79920249671271237</v>
      </c>
      <c r="U35" s="76">
        <v>0.25638991113632281</v>
      </c>
      <c r="V35" s="76">
        <v>3.0476108321491634E-2</v>
      </c>
      <c r="W35" s="76">
        <v>2.4303129440915328</v>
      </c>
      <c r="X35" s="76">
        <v>7.3917922273257544</v>
      </c>
      <c r="Y35" s="75">
        <v>8731476.9547101595</v>
      </c>
      <c r="Z35" s="76">
        <v>0</v>
      </c>
      <c r="AA35" s="76">
        <v>0.97100776040129411</v>
      </c>
      <c r="AB35" s="76">
        <v>0</v>
      </c>
      <c r="AC35" s="75">
        <v>0</v>
      </c>
      <c r="AD35" s="75">
        <v>1146992.7213925445</v>
      </c>
      <c r="AE35" s="75">
        <v>0</v>
      </c>
      <c r="AF35" s="76">
        <v>8.36</v>
      </c>
      <c r="AG35" s="75">
        <v>9875163</v>
      </c>
      <c r="AH35" s="4"/>
      <c r="AI35" s="80">
        <v>260.3</v>
      </c>
      <c r="AJ35" s="75">
        <v>1240382</v>
      </c>
      <c r="AK35" s="41"/>
    </row>
    <row r="36" spans="1:37" s="3" customFormat="1" ht="15.5" x14ac:dyDescent="0.35">
      <c r="A36" s="64" t="s">
        <v>50</v>
      </c>
      <c r="B36" s="65">
        <v>208</v>
      </c>
      <c r="C36" s="64" t="s">
        <v>58</v>
      </c>
      <c r="D36" s="75">
        <v>17219346</v>
      </c>
      <c r="E36" s="76">
        <v>7.45</v>
      </c>
      <c r="F36" s="77">
        <v>1.3927310579204255</v>
      </c>
      <c r="G36" s="77">
        <v>4054.95</v>
      </c>
      <c r="H36" s="77">
        <v>1300.4714430659965</v>
      </c>
      <c r="I36" s="77">
        <v>1892.8991495712321</v>
      </c>
      <c r="J36" s="77">
        <v>93.654360302351606</v>
      </c>
      <c r="K36" s="76">
        <v>5.8947260925765397</v>
      </c>
      <c r="L36" s="76">
        <v>2.4707657316542195</v>
      </c>
      <c r="M36" s="76">
        <v>0.44906816956284989</v>
      </c>
      <c r="N36" s="76">
        <v>2.4031079889431557</v>
      </c>
      <c r="O36" s="75">
        <v>13624607.154383145</v>
      </c>
      <c r="P36" s="75">
        <v>1831501.357617754</v>
      </c>
      <c r="Q36" s="75">
        <v>484523.23107106623</v>
      </c>
      <c r="R36" s="75">
        <v>128285.07862190688</v>
      </c>
      <c r="S36" s="76">
        <v>5.8947260925765388</v>
      </c>
      <c r="T36" s="76">
        <v>0.7924044135001358</v>
      </c>
      <c r="U36" s="76">
        <v>0.20963039156217178</v>
      </c>
      <c r="V36" s="76">
        <v>5.550291407833436E-2</v>
      </c>
      <c r="W36" s="76">
        <v>1.9604430490653852</v>
      </c>
      <c r="X36" s="76">
        <v>6.9522638117171809</v>
      </c>
      <c r="Y36" s="75">
        <v>16068916.821693873</v>
      </c>
      <c r="Z36" s="76">
        <v>0</v>
      </c>
      <c r="AA36" s="76">
        <v>0.57223605563486846</v>
      </c>
      <c r="AB36" s="76">
        <v>0</v>
      </c>
      <c r="AC36" s="75">
        <v>0</v>
      </c>
      <c r="AD36" s="75">
        <v>1322621.4984640675</v>
      </c>
      <c r="AE36" s="75">
        <v>0</v>
      </c>
      <c r="AF36" s="76">
        <v>7.52</v>
      </c>
      <c r="AG36" s="75">
        <v>17381138</v>
      </c>
      <c r="AH36" s="4"/>
      <c r="AI36" s="80">
        <v>1354.59</v>
      </c>
      <c r="AJ36" s="75">
        <v>5806315</v>
      </c>
      <c r="AK36" s="41"/>
    </row>
    <row r="37" spans="1:37" s="3" customFormat="1" ht="15.5" x14ac:dyDescent="0.35">
      <c r="A37" s="64" t="s">
        <v>50</v>
      </c>
      <c r="B37" s="65">
        <v>209</v>
      </c>
      <c r="C37" s="64" t="s">
        <v>59</v>
      </c>
      <c r="D37" s="75">
        <v>15492015</v>
      </c>
      <c r="E37" s="76">
        <v>6.04</v>
      </c>
      <c r="F37" s="77">
        <v>1.3568689454670668</v>
      </c>
      <c r="G37" s="77">
        <v>4499.83</v>
      </c>
      <c r="H37" s="77">
        <v>966.14975240206957</v>
      </c>
      <c r="I37" s="77">
        <v>1707.0765878742641</v>
      </c>
      <c r="J37" s="77">
        <v>127.98835784611644</v>
      </c>
      <c r="K37" s="76">
        <v>5.7429399104478964</v>
      </c>
      <c r="L37" s="76">
        <v>2.4071447776943118</v>
      </c>
      <c r="M37" s="76">
        <v>0.43750489386471653</v>
      </c>
      <c r="N37" s="76">
        <v>2.3412291872556814</v>
      </c>
      <c r="O37" s="75">
        <v>14730084.37942153</v>
      </c>
      <c r="P37" s="75">
        <v>1325627.5286502177</v>
      </c>
      <c r="Q37" s="75">
        <v>425706.98599621723</v>
      </c>
      <c r="R37" s="75">
        <v>170800.54504040396</v>
      </c>
      <c r="S37" s="76">
        <v>5.7429399104478955</v>
      </c>
      <c r="T37" s="76">
        <v>0.51683337614205294</v>
      </c>
      <c r="U37" s="76">
        <v>0.16597390599130907</v>
      </c>
      <c r="V37" s="76">
        <v>6.6591422124447491E-2</v>
      </c>
      <c r="W37" s="76">
        <v>1.707544448404783</v>
      </c>
      <c r="X37" s="76">
        <v>6.4923386147057043</v>
      </c>
      <c r="Y37" s="75">
        <v>16652219.439108366</v>
      </c>
      <c r="Z37" s="76">
        <v>0</v>
      </c>
      <c r="AA37" s="76">
        <v>0</v>
      </c>
      <c r="AB37" s="76">
        <v>0.18184638194945002</v>
      </c>
      <c r="AC37" s="75">
        <v>0</v>
      </c>
      <c r="AD37" s="75">
        <v>0</v>
      </c>
      <c r="AE37" s="75">
        <v>466418.34878592839</v>
      </c>
      <c r="AF37" s="76">
        <v>6.31</v>
      </c>
      <c r="AG37" s="75">
        <v>16184539</v>
      </c>
      <c r="AH37" s="4"/>
      <c r="AI37" s="80">
        <v>1698.02</v>
      </c>
      <c r="AJ37" s="75">
        <v>6107269</v>
      </c>
      <c r="AK37" s="41"/>
    </row>
    <row r="38" spans="1:37" s="3" customFormat="1" ht="15.5" x14ac:dyDescent="0.35">
      <c r="A38" s="64" t="s">
        <v>50</v>
      </c>
      <c r="B38" s="65">
        <v>316</v>
      </c>
      <c r="C38" s="64" t="s">
        <v>79</v>
      </c>
      <c r="D38" s="75">
        <v>19475086</v>
      </c>
      <c r="E38" s="76">
        <v>6.07</v>
      </c>
      <c r="F38" s="77">
        <v>1.1695101397960423</v>
      </c>
      <c r="G38" s="77">
        <v>5628.8</v>
      </c>
      <c r="H38" s="77">
        <v>1402.7272179780293</v>
      </c>
      <c r="I38" s="77">
        <v>4064.0589120569821</v>
      </c>
      <c r="J38" s="77">
        <v>145.43759955547324</v>
      </c>
      <c r="K38" s="76">
        <v>4.9499448564623423</v>
      </c>
      <c r="L38" s="76">
        <v>2.0747620725460227</v>
      </c>
      <c r="M38" s="76">
        <v>0.37709346307505731</v>
      </c>
      <c r="N38" s="76">
        <v>2.0179482205921149</v>
      </c>
      <c r="O38" s="75">
        <v>15881482.276591484</v>
      </c>
      <c r="P38" s="75">
        <v>1658885.3810936231</v>
      </c>
      <c r="Q38" s="75">
        <v>873542.12809451181</v>
      </c>
      <c r="R38" s="75">
        <v>167286.76078118879</v>
      </c>
      <c r="S38" s="76">
        <v>4.9499448564623423</v>
      </c>
      <c r="T38" s="76">
        <v>0.51704186149602271</v>
      </c>
      <c r="U38" s="76">
        <v>0.27226585582870544</v>
      </c>
      <c r="V38" s="76">
        <v>5.2139984584663832E-2</v>
      </c>
      <c r="W38" s="76">
        <v>0.83941107372917489</v>
      </c>
      <c r="X38" s="76">
        <v>5.7913925583717347</v>
      </c>
      <c r="Y38" s="75">
        <v>18581196.546560809</v>
      </c>
      <c r="Z38" s="76">
        <v>0</v>
      </c>
      <c r="AA38" s="76">
        <v>0.33930748865719895</v>
      </c>
      <c r="AB38" s="76">
        <v>0</v>
      </c>
      <c r="AC38" s="75">
        <v>0</v>
      </c>
      <c r="AD38" s="75">
        <v>1088639.5755275756</v>
      </c>
      <c r="AE38" s="75">
        <v>0</v>
      </c>
      <c r="AF38" s="76">
        <v>6.13</v>
      </c>
      <c r="AG38" s="75">
        <v>19667591</v>
      </c>
      <c r="AH38" s="4"/>
      <c r="AI38" s="80">
        <v>1128</v>
      </c>
      <c r="AJ38" s="75">
        <v>3941345</v>
      </c>
      <c r="AK38" s="41"/>
    </row>
    <row r="39" spans="1:37" s="3" customFormat="1" ht="15.5" x14ac:dyDescent="0.35">
      <c r="A39" s="64" t="s">
        <v>50</v>
      </c>
      <c r="B39" s="65">
        <v>210</v>
      </c>
      <c r="C39" s="64" t="s">
        <v>60</v>
      </c>
      <c r="D39" s="75">
        <v>16093385</v>
      </c>
      <c r="E39" s="76">
        <v>6.99</v>
      </c>
      <c r="F39" s="77">
        <v>1.3791226745037353</v>
      </c>
      <c r="G39" s="77">
        <v>4039.2</v>
      </c>
      <c r="H39" s="77">
        <v>1330.3259308732677</v>
      </c>
      <c r="I39" s="77">
        <v>1626.5687291399229</v>
      </c>
      <c r="J39" s="77">
        <v>121.12002015875015</v>
      </c>
      <c r="K39" s="76">
        <v>5.8371286890089564</v>
      </c>
      <c r="L39" s="76">
        <v>2.4466238650548093</v>
      </c>
      <c r="M39" s="76">
        <v>0.44468032181802586</v>
      </c>
      <c r="N39" s="76">
        <v>2.379627206548542</v>
      </c>
      <c r="O39" s="75">
        <v>13439078.214367634</v>
      </c>
      <c r="P39" s="75">
        <v>1855240.087342201</v>
      </c>
      <c r="Q39" s="75">
        <v>412282.77038185456</v>
      </c>
      <c r="R39" s="75">
        <v>164285.68227965772</v>
      </c>
      <c r="S39" s="76">
        <v>5.8371286890089547</v>
      </c>
      <c r="T39" s="76">
        <v>0.80580490462858767</v>
      </c>
      <c r="U39" s="76">
        <v>0.17907088184122552</v>
      </c>
      <c r="V39" s="76">
        <v>7.1355836608107959E-2</v>
      </c>
      <c r="W39" s="76">
        <v>1.8949940031815506</v>
      </c>
      <c r="X39" s="76">
        <v>6.8933603120868749</v>
      </c>
      <c r="Y39" s="75">
        <v>15870886.754371343</v>
      </c>
      <c r="Z39" s="76">
        <v>0</v>
      </c>
      <c r="AA39" s="76">
        <v>0.16654040429592776</v>
      </c>
      <c r="AB39" s="76">
        <v>0</v>
      </c>
      <c r="AC39" s="75">
        <v>0</v>
      </c>
      <c r="AD39" s="75">
        <v>383433.30058830348</v>
      </c>
      <c r="AE39" s="75">
        <v>0</v>
      </c>
      <c r="AF39" s="76">
        <v>7.06</v>
      </c>
      <c r="AG39" s="75">
        <v>16254549</v>
      </c>
      <c r="AH39" s="4"/>
      <c r="AI39" s="80">
        <v>1157.73</v>
      </c>
      <c r="AJ39" s="75">
        <v>4658938</v>
      </c>
      <c r="AK39" s="41"/>
    </row>
    <row r="40" spans="1:37" s="3" customFormat="1" ht="15.5" x14ac:dyDescent="0.35">
      <c r="A40" s="64" t="s">
        <v>50</v>
      </c>
      <c r="B40" s="65">
        <v>211</v>
      </c>
      <c r="C40" s="64" t="s">
        <v>61</v>
      </c>
      <c r="D40" s="75">
        <v>20817874</v>
      </c>
      <c r="E40" s="76">
        <v>8.25</v>
      </c>
      <c r="F40" s="77">
        <v>1.3279411185028267</v>
      </c>
      <c r="G40" s="77">
        <v>4426.9799999999996</v>
      </c>
      <c r="H40" s="77">
        <v>1543.9791661868016</v>
      </c>
      <c r="I40" s="77">
        <v>3008.6356242390916</v>
      </c>
      <c r="J40" s="77">
        <v>130.96399820708203</v>
      </c>
      <c r="K40" s="76">
        <v>5.620503051272614</v>
      </c>
      <c r="L40" s="76">
        <v>2.3558255490837361</v>
      </c>
      <c r="M40" s="76">
        <v>0.42817748910097181</v>
      </c>
      <c r="N40" s="76">
        <v>2.2913152489650179</v>
      </c>
      <c r="O40" s="75">
        <v>14182657.120816015</v>
      </c>
      <c r="P40" s="75">
        <v>2073286.9731648467</v>
      </c>
      <c r="Q40" s="75">
        <v>734291.1269076647</v>
      </c>
      <c r="R40" s="75">
        <v>171045.48950966916</v>
      </c>
      <c r="S40" s="76">
        <v>5.6205030512726131</v>
      </c>
      <c r="T40" s="76">
        <v>0.8216313529665531</v>
      </c>
      <c r="U40" s="76">
        <v>0.29099522636344172</v>
      </c>
      <c r="V40" s="76">
        <v>6.7784314850601157E-2</v>
      </c>
      <c r="W40" s="76">
        <v>1.6795167308531909</v>
      </c>
      <c r="X40" s="76">
        <v>6.8009139454532086</v>
      </c>
      <c r="Y40" s="75">
        <v>17161280.710398193</v>
      </c>
      <c r="Z40" s="76">
        <v>0</v>
      </c>
      <c r="AA40" s="76">
        <v>1.5315854421237578</v>
      </c>
      <c r="AB40" s="76">
        <v>0</v>
      </c>
      <c r="AC40" s="75">
        <v>0</v>
      </c>
      <c r="AD40" s="75">
        <v>3864769.9287266289</v>
      </c>
      <c r="AE40" s="75">
        <v>0</v>
      </c>
      <c r="AF40" s="76">
        <v>8.33</v>
      </c>
      <c r="AG40" s="75">
        <v>21019744</v>
      </c>
      <c r="AH40" s="4"/>
      <c r="AI40" s="80">
        <v>941.18</v>
      </c>
      <c r="AJ40" s="75">
        <v>4468817</v>
      </c>
      <c r="AK40" s="41"/>
    </row>
    <row r="41" spans="1:37" s="3" customFormat="1" ht="15.5" x14ac:dyDescent="0.35">
      <c r="A41" s="64" t="s">
        <v>50</v>
      </c>
      <c r="B41" s="65">
        <v>212</v>
      </c>
      <c r="C41" s="64" t="s">
        <v>62</v>
      </c>
      <c r="D41" s="75">
        <v>20345921</v>
      </c>
      <c r="E41" s="76">
        <v>6.9</v>
      </c>
      <c r="F41" s="77">
        <v>1.4388146857450259</v>
      </c>
      <c r="G41" s="77">
        <v>5173.13</v>
      </c>
      <c r="H41" s="77">
        <v>1188.2961123315029</v>
      </c>
      <c r="I41" s="77">
        <v>2124.324171039354</v>
      </c>
      <c r="J41" s="77">
        <v>118.69874590263446</v>
      </c>
      <c r="K41" s="76">
        <v>6.0897747789926209</v>
      </c>
      <c r="L41" s="76">
        <v>2.5525201003615159</v>
      </c>
      <c r="M41" s="76">
        <v>0.4639272410801531</v>
      </c>
      <c r="N41" s="76">
        <v>2.4826236524698522</v>
      </c>
      <c r="O41" s="75">
        <v>17956822.063396554</v>
      </c>
      <c r="P41" s="75">
        <v>1728895.3357873356</v>
      </c>
      <c r="Q41" s="75">
        <v>561753.15554319741</v>
      </c>
      <c r="R41" s="75">
        <v>167970.05903494186</v>
      </c>
      <c r="S41" s="76">
        <v>6.08977477899262</v>
      </c>
      <c r="T41" s="76">
        <v>0.58632775745198873</v>
      </c>
      <c r="U41" s="76">
        <v>0.19050977876646649</v>
      </c>
      <c r="V41" s="76">
        <v>5.6964413052907857E-2</v>
      </c>
      <c r="W41" s="76">
        <v>2.1115764082374211</v>
      </c>
      <c r="X41" s="76">
        <v>6.923576728263984</v>
      </c>
      <c r="Y41" s="75">
        <v>20415440.613762032</v>
      </c>
      <c r="Z41" s="76">
        <v>0</v>
      </c>
      <c r="AA41" s="76">
        <v>4.54232550200242E-2</v>
      </c>
      <c r="AB41" s="76">
        <v>0</v>
      </c>
      <c r="AC41" s="75">
        <v>0</v>
      </c>
      <c r="AD41" s="75">
        <v>133938.82984779053</v>
      </c>
      <c r="AE41" s="75">
        <v>0</v>
      </c>
      <c r="AF41" s="76">
        <v>6.97</v>
      </c>
      <c r="AG41" s="75">
        <v>20552329</v>
      </c>
      <c r="AH41" s="4"/>
      <c r="AI41" s="80">
        <v>1013.7</v>
      </c>
      <c r="AJ41" s="75">
        <v>4027329</v>
      </c>
      <c r="AK41" s="41"/>
    </row>
    <row r="42" spans="1:37" s="3" customFormat="1" ht="15.5" x14ac:dyDescent="0.35">
      <c r="A42" s="64" t="s">
        <v>50</v>
      </c>
      <c r="B42" s="65">
        <v>213</v>
      </c>
      <c r="C42" s="64" t="s">
        <v>63</v>
      </c>
      <c r="D42" s="75">
        <v>8703001</v>
      </c>
      <c r="E42" s="76">
        <v>8.01</v>
      </c>
      <c r="F42" s="77">
        <v>1.5083346061521898</v>
      </c>
      <c r="G42" s="77">
        <v>1906.17</v>
      </c>
      <c r="H42" s="77">
        <v>581.05994442069266</v>
      </c>
      <c r="I42" s="77">
        <v>1140.6424043535621</v>
      </c>
      <c r="J42" s="77">
        <v>29.276197468354432</v>
      </c>
      <c r="K42" s="76">
        <v>6.3840174372915266</v>
      </c>
      <c r="L42" s="76">
        <v>2.6758514758144525</v>
      </c>
      <c r="M42" s="76">
        <v>0.4863430429163062</v>
      </c>
      <c r="N42" s="76">
        <v>2.6025778066987391</v>
      </c>
      <c r="O42" s="75">
        <v>6936342.8355119349</v>
      </c>
      <c r="P42" s="75">
        <v>886253.1625944213</v>
      </c>
      <c r="Q42" s="75">
        <v>316203.79375322943</v>
      </c>
      <c r="R42" s="75">
        <v>43430.341623531363</v>
      </c>
      <c r="S42" s="76">
        <v>6.3840174372915266</v>
      </c>
      <c r="T42" s="76">
        <v>0.81568281413240895</v>
      </c>
      <c r="U42" s="76">
        <v>0.29102519597553372</v>
      </c>
      <c r="V42" s="76">
        <v>3.9972081081786542E-2</v>
      </c>
      <c r="W42" s="76">
        <v>2.5379740984379007</v>
      </c>
      <c r="X42" s="76">
        <v>7.5306975284812561</v>
      </c>
      <c r="Y42" s="75">
        <v>8182230.1334831156</v>
      </c>
      <c r="Z42" s="76">
        <v>0</v>
      </c>
      <c r="AA42" s="76">
        <v>0.55939875576321718</v>
      </c>
      <c r="AB42" s="76">
        <v>0</v>
      </c>
      <c r="AC42" s="75">
        <v>0</v>
      </c>
      <c r="AD42" s="75">
        <v>607796.2019757079</v>
      </c>
      <c r="AE42" s="75">
        <v>0</v>
      </c>
      <c r="AF42" s="76">
        <v>8.09</v>
      </c>
      <c r="AG42" s="75">
        <v>8789922</v>
      </c>
      <c r="AH42" s="4"/>
      <c r="AI42" s="80">
        <v>298.57</v>
      </c>
      <c r="AJ42" s="75">
        <v>1376796</v>
      </c>
      <c r="AK42" s="41"/>
    </row>
    <row r="43" spans="1:37" s="3" customFormat="1" ht="15.5" x14ac:dyDescent="0.35">
      <c r="A43" s="64" t="s">
        <v>117</v>
      </c>
      <c r="B43" s="65">
        <v>841</v>
      </c>
      <c r="C43" s="64" t="s">
        <v>150</v>
      </c>
      <c r="D43" s="75">
        <v>3892253</v>
      </c>
      <c r="E43" s="76">
        <v>4.84</v>
      </c>
      <c r="F43" s="77">
        <v>1.036109508262866</v>
      </c>
      <c r="G43" s="77">
        <v>1410.85</v>
      </c>
      <c r="H43" s="77">
        <v>383.92667427701673</v>
      </c>
      <c r="I43" s="77">
        <v>114.76562534679834</v>
      </c>
      <c r="J43" s="77">
        <v>46.247530864197529</v>
      </c>
      <c r="K43" s="76">
        <v>4.3853274603090844</v>
      </c>
      <c r="L43" s="76">
        <v>1.8381035252272371</v>
      </c>
      <c r="M43" s="76">
        <v>0.33408014971462924</v>
      </c>
      <c r="N43" s="76">
        <v>1.7877701675183859</v>
      </c>
      <c r="O43" s="75">
        <v>3526612.3710049307</v>
      </c>
      <c r="P43" s="75">
        <v>402247.27484789159</v>
      </c>
      <c r="Q43" s="75">
        <v>21854.322859832322</v>
      </c>
      <c r="R43" s="75">
        <v>47127.574920226936</v>
      </c>
      <c r="S43" s="76">
        <v>4.3853274603090844</v>
      </c>
      <c r="T43" s="76">
        <v>0.50019277273796203</v>
      </c>
      <c r="U43" s="76">
        <v>2.7175757378850651E-2</v>
      </c>
      <c r="V43" s="76">
        <v>5.8602938654285099E-2</v>
      </c>
      <c r="W43" s="76">
        <v>0.17325500666214921</v>
      </c>
      <c r="X43" s="76">
        <v>4.9712989290801826</v>
      </c>
      <c r="Y43" s="75">
        <v>3997841.5436328822</v>
      </c>
      <c r="Z43" s="76">
        <v>0</v>
      </c>
      <c r="AA43" s="76">
        <v>0</v>
      </c>
      <c r="AB43" s="76">
        <v>0</v>
      </c>
      <c r="AC43" s="75">
        <v>0</v>
      </c>
      <c r="AD43" s="75">
        <v>0</v>
      </c>
      <c r="AE43" s="75">
        <v>0</v>
      </c>
      <c r="AF43" s="76">
        <v>4.97</v>
      </c>
      <c r="AG43" s="75">
        <v>3996797</v>
      </c>
      <c r="AH43" s="4"/>
      <c r="AI43" s="80">
        <v>643.17999999999995</v>
      </c>
      <c r="AJ43" s="75">
        <v>1822065</v>
      </c>
      <c r="AK43" s="41"/>
    </row>
    <row r="44" spans="1:37" s="3" customFormat="1" ht="15.5" x14ac:dyDescent="0.35">
      <c r="A44" s="64" t="s">
        <v>117</v>
      </c>
      <c r="B44" s="65">
        <v>840</v>
      </c>
      <c r="C44" s="64" t="s">
        <v>149</v>
      </c>
      <c r="D44" s="75">
        <v>16819978</v>
      </c>
      <c r="E44" s="76">
        <v>4.7199999999999989</v>
      </c>
      <c r="F44" s="77">
        <v>1.011064852647275</v>
      </c>
      <c r="G44" s="77">
        <v>6251.85</v>
      </c>
      <c r="H44" s="77">
        <v>1833.2992029567354</v>
      </c>
      <c r="I44" s="77">
        <v>180.94447296124929</v>
      </c>
      <c r="J44" s="77">
        <v>244.0195526097763</v>
      </c>
      <c r="K44" s="76">
        <v>4.2793261012546981</v>
      </c>
      <c r="L44" s="76">
        <v>1.7936732122072347</v>
      </c>
      <c r="M44" s="76">
        <v>0.32600482347654086</v>
      </c>
      <c r="N44" s="76">
        <v>1.7445565035106176</v>
      </c>
      <c r="O44" s="75">
        <v>15249611.785093637</v>
      </c>
      <c r="P44" s="75">
        <v>1874353.6120734916</v>
      </c>
      <c r="Q44" s="75">
        <v>33623.599451069043</v>
      </c>
      <c r="R44" s="75">
        <v>242652.3615688078</v>
      </c>
      <c r="S44" s="76">
        <v>4.279326101254699</v>
      </c>
      <c r="T44" s="76">
        <v>0.52597865756605988</v>
      </c>
      <c r="U44" s="76">
        <v>9.4354104731859834E-3</v>
      </c>
      <c r="V44" s="76">
        <v>6.809278813297448E-2</v>
      </c>
      <c r="W44" s="76">
        <v>5.3436559518141635E-2</v>
      </c>
      <c r="X44" s="76">
        <v>4.8828329574269187</v>
      </c>
      <c r="Y44" s="75">
        <v>17400241.358187005</v>
      </c>
      <c r="Z44" s="76">
        <v>0</v>
      </c>
      <c r="AA44" s="76">
        <v>0</v>
      </c>
      <c r="AB44" s="76">
        <v>0</v>
      </c>
      <c r="AC44" s="75">
        <v>0</v>
      </c>
      <c r="AD44" s="75">
        <v>0</v>
      </c>
      <c r="AE44" s="75">
        <v>0</v>
      </c>
      <c r="AF44" s="76">
        <v>4.88</v>
      </c>
      <c r="AG44" s="75">
        <v>17390146</v>
      </c>
      <c r="AH44" s="4"/>
      <c r="AI44" s="80">
        <v>2866.05</v>
      </c>
      <c r="AJ44" s="75">
        <v>7972205</v>
      </c>
      <c r="AK44" s="41"/>
    </row>
    <row r="45" spans="1:37" s="3" customFormat="1" ht="15.5" x14ac:dyDescent="0.35">
      <c r="A45" s="64" t="s">
        <v>117</v>
      </c>
      <c r="B45" s="65">
        <v>390</v>
      </c>
      <c r="C45" s="64" t="s">
        <v>118</v>
      </c>
      <c r="D45" s="75">
        <v>7913574</v>
      </c>
      <c r="E45" s="76">
        <v>4.95</v>
      </c>
      <c r="F45" s="77">
        <v>1.0148738993817024</v>
      </c>
      <c r="G45" s="77">
        <v>2804.74</v>
      </c>
      <c r="H45" s="77">
        <v>729.13878731689226</v>
      </c>
      <c r="I45" s="77">
        <v>278.57737700849924</v>
      </c>
      <c r="J45" s="77">
        <v>122.77302902621723</v>
      </c>
      <c r="K45" s="76">
        <v>4.2954478693775391</v>
      </c>
      <c r="L45" s="76">
        <v>1.8004306274943938</v>
      </c>
      <c r="M45" s="76">
        <v>0.3272330014762207</v>
      </c>
      <c r="N45" s="76">
        <v>1.7511288784036052</v>
      </c>
      <c r="O45" s="75">
        <v>6867140.2405800363</v>
      </c>
      <c r="P45" s="75">
        <v>748275.36849628866</v>
      </c>
      <c r="Q45" s="75">
        <v>51961.03539646243</v>
      </c>
      <c r="R45" s="75">
        <v>122545.09607162903</v>
      </c>
      <c r="S45" s="76">
        <v>4.2954478693775391</v>
      </c>
      <c r="T45" s="76">
        <v>0.4680518708969294</v>
      </c>
      <c r="U45" s="76">
        <v>3.2502018448007271E-2</v>
      </c>
      <c r="V45" s="76">
        <v>7.6652879274689639E-2</v>
      </c>
      <c r="W45" s="76">
        <v>7.1413182319014723E-2</v>
      </c>
      <c r="X45" s="76">
        <v>4.872654637997166</v>
      </c>
      <c r="Y45" s="75">
        <v>7789921.7405444179</v>
      </c>
      <c r="Z45" s="76">
        <v>0</v>
      </c>
      <c r="AA45" s="76">
        <v>0.12684535310126854</v>
      </c>
      <c r="AB45" s="76">
        <v>0</v>
      </c>
      <c r="AC45" s="75">
        <v>0</v>
      </c>
      <c r="AD45" s="75">
        <v>202787.89432463358</v>
      </c>
      <c r="AE45" s="75">
        <v>0</v>
      </c>
      <c r="AF45" s="76">
        <v>5</v>
      </c>
      <c r="AG45" s="75">
        <v>7993509</v>
      </c>
      <c r="AH45" s="4"/>
      <c r="AI45" s="80">
        <v>1311.41</v>
      </c>
      <c r="AJ45" s="75">
        <v>3737519</v>
      </c>
      <c r="AK45" s="41"/>
    </row>
    <row r="46" spans="1:37" s="3" customFormat="1" ht="15.5" x14ac:dyDescent="0.35">
      <c r="A46" s="64" t="s">
        <v>117</v>
      </c>
      <c r="B46" s="65">
        <v>805</v>
      </c>
      <c r="C46" s="64" t="s">
        <v>128</v>
      </c>
      <c r="D46" s="75">
        <v>3825268</v>
      </c>
      <c r="E46" s="76">
        <v>5.05</v>
      </c>
      <c r="F46" s="77">
        <v>1.016733565252353</v>
      </c>
      <c r="G46" s="77">
        <v>1328.91</v>
      </c>
      <c r="H46" s="77">
        <v>455.08227168325499</v>
      </c>
      <c r="I46" s="77">
        <v>61.77258558460025</v>
      </c>
      <c r="J46" s="77">
        <v>46.249767981438517</v>
      </c>
      <c r="K46" s="76">
        <v>4.3033188943459688</v>
      </c>
      <c r="L46" s="76">
        <v>1.8037297559796817</v>
      </c>
      <c r="M46" s="76">
        <v>0.32783262675475694</v>
      </c>
      <c r="N46" s="76">
        <v>1.7543376658325283</v>
      </c>
      <c r="O46" s="75">
        <v>3259672.401774622</v>
      </c>
      <c r="P46" s="75">
        <v>467881.8978667325</v>
      </c>
      <c r="Q46" s="75">
        <v>11543.109326370542</v>
      </c>
      <c r="R46" s="75">
        <v>46248.494703336124</v>
      </c>
      <c r="S46" s="76">
        <v>4.3033188943459688</v>
      </c>
      <c r="T46" s="76">
        <v>0.6176832402900998</v>
      </c>
      <c r="U46" s="76">
        <v>1.5238856652167964E-2</v>
      </c>
      <c r="V46" s="76">
        <v>6.1055835237791005E-2</v>
      </c>
      <c r="W46" s="76">
        <v>8.2246318396397733E-2</v>
      </c>
      <c r="X46" s="76">
        <v>4.9972968265260276</v>
      </c>
      <c r="Y46" s="75">
        <v>3785345.9036710612</v>
      </c>
      <c r="Z46" s="76">
        <v>0</v>
      </c>
      <c r="AA46" s="76">
        <v>0.10320304597622609</v>
      </c>
      <c r="AB46" s="76">
        <v>0</v>
      </c>
      <c r="AC46" s="75">
        <v>0</v>
      </c>
      <c r="AD46" s="75">
        <v>78174.109102111965</v>
      </c>
      <c r="AE46" s="75">
        <v>0</v>
      </c>
      <c r="AF46" s="76">
        <v>5.0999999999999996</v>
      </c>
      <c r="AG46" s="75">
        <v>3863142</v>
      </c>
      <c r="AH46" s="4"/>
      <c r="AI46" s="80">
        <v>388.07</v>
      </c>
      <c r="AJ46" s="75">
        <v>1128120</v>
      </c>
      <c r="AK46" s="41"/>
    </row>
    <row r="47" spans="1:37" s="3" customFormat="1" ht="15.5" x14ac:dyDescent="0.35">
      <c r="A47" s="64" t="s">
        <v>117</v>
      </c>
      <c r="B47" s="65">
        <v>806</v>
      </c>
      <c r="C47" s="64" t="s">
        <v>129</v>
      </c>
      <c r="D47" s="75">
        <v>7438557</v>
      </c>
      <c r="E47" s="76">
        <v>5.1899999999999995</v>
      </c>
      <c r="F47" s="77">
        <v>1.0133351595727857</v>
      </c>
      <c r="G47" s="77">
        <v>2514.4699999999998</v>
      </c>
      <c r="H47" s="77">
        <v>885.29367930509761</v>
      </c>
      <c r="I47" s="77">
        <v>494.5400672077098</v>
      </c>
      <c r="J47" s="77">
        <v>87.616684601588517</v>
      </c>
      <c r="K47" s="76">
        <v>4.2889351620966014</v>
      </c>
      <c r="L47" s="76">
        <v>1.7977008358607669</v>
      </c>
      <c r="M47" s="76">
        <v>0.32673685466776548</v>
      </c>
      <c r="N47" s="76">
        <v>1.7484738374991298</v>
      </c>
      <c r="O47" s="75">
        <v>6147107.3143111132</v>
      </c>
      <c r="P47" s="75">
        <v>907151.11674334574</v>
      </c>
      <c r="Q47" s="75">
        <v>92103.145657980494</v>
      </c>
      <c r="R47" s="75">
        <v>87321.424029945512</v>
      </c>
      <c r="S47" s="76">
        <v>4.2889351620966014</v>
      </c>
      <c r="T47" s="76">
        <v>0.63293385376203637</v>
      </c>
      <c r="U47" s="76">
        <v>6.4261838903081944E-2</v>
      </c>
      <c r="V47" s="76">
        <v>6.0925555188286351E-2</v>
      </c>
      <c r="W47" s="76">
        <v>6.6417613130003161E-2</v>
      </c>
      <c r="X47" s="76">
        <v>5.0470564099500068</v>
      </c>
      <c r="Y47" s="75">
        <v>7233683.0007423861</v>
      </c>
      <c r="Z47" s="76">
        <v>0</v>
      </c>
      <c r="AA47" s="76">
        <v>0.19484353003022026</v>
      </c>
      <c r="AB47" s="76">
        <v>0</v>
      </c>
      <c r="AC47" s="75">
        <v>0</v>
      </c>
      <c r="AD47" s="75">
        <v>279259.08024440007</v>
      </c>
      <c r="AE47" s="75">
        <v>0</v>
      </c>
      <c r="AF47" s="76">
        <v>5.24</v>
      </c>
      <c r="AG47" s="75">
        <v>7510219</v>
      </c>
      <c r="AH47" s="4"/>
      <c r="AI47" s="80">
        <v>655.5</v>
      </c>
      <c r="AJ47" s="75">
        <v>1957848</v>
      </c>
      <c r="AK47" s="41"/>
    </row>
    <row r="48" spans="1:37" s="3" customFormat="1" ht="15.5" x14ac:dyDescent="0.35">
      <c r="A48" s="64" t="s">
        <v>117</v>
      </c>
      <c r="B48" s="65">
        <v>391</v>
      </c>
      <c r="C48" s="64" t="s">
        <v>119</v>
      </c>
      <c r="D48" s="75">
        <v>12436267</v>
      </c>
      <c r="E48" s="76">
        <v>5.34</v>
      </c>
      <c r="F48" s="77">
        <v>1.0060313918559189</v>
      </c>
      <c r="G48" s="77">
        <v>4085.77</v>
      </c>
      <c r="H48" s="77">
        <v>1587.6155039764869</v>
      </c>
      <c r="I48" s="77">
        <v>1084.6430203023378</v>
      </c>
      <c r="J48" s="77">
        <v>148.78987618353969</v>
      </c>
      <c r="K48" s="76">
        <v>4.2580220077658444</v>
      </c>
      <c r="L48" s="76">
        <v>1.7847436329003172</v>
      </c>
      <c r="M48" s="76">
        <v>0.32438184895372402</v>
      </c>
      <c r="N48" s="76">
        <v>1.7358714456374911</v>
      </c>
      <c r="O48" s="75">
        <v>9916460.189841589</v>
      </c>
      <c r="P48" s="75">
        <v>1615087.3974630421</v>
      </c>
      <c r="Q48" s="75">
        <v>200547.94977684165</v>
      </c>
      <c r="R48" s="75">
        <v>147219.65555615831</v>
      </c>
      <c r="S48" s="76">
        <v>4.2580220077658444</v>
      </c>
      <c r="T48" s="76">
        <v>0.69350126468593765</v>
      </c>
      <c r="U48" s="76">
        <v>8.6113145962798676E-2</v>
      </c>
      <c r="V48" s="76">
        <v>6.3214546454387885E-2</v>
      </c>
      <c r="W48" s="76">
        <v>3.0580786262555115E-2</v>
      </c>
      <c r="X48" s="76">
        <v>5.1008509648689682</v>
      </c>
      <c r="Y48" s="75">
        <v>11879315.19263763</v>
      </c>
      <c r="Z48" s="76">
        <v>0</v>
      </c>
      <c r="AA48" s="76">
        <v>0.2925490578559895</v>
      </c>
      <c r="AB48" s="76">
        <v>0</v>
      </c>
      <c r="AC48" s="75">
        <v>0</v>
      </c>
      <c r="AD48" s="75">
        <v>681314.25354627171</v>
      </c>
      <c r="AE48" s="75">
        <v>0</v>
      </c>
      <c r="AF48" s="76">
        <v>5.39</v>
      </c>
      <c r="AG48" s="75">
        <v>12552712</v>
      </c>
      <c r="AH48" s="4"/>
      <c r="AI48" s="80">
        <v>1459.08</v>
      </c>
      <c r="AJ48" s="75">
        <v>4482732</v>
      </c>
      <c r="AK48" s="41"/>
    </row>
    <row r="49" spans="1:37" s="3" customFormat="1" ht="15.5" x14ac:dyDescent="0.35">
      <c r="A49" s="64" t="s">
        <v>117</v>
      </c>
      <c r="B49" s="65">
        <v>392</v>
      </c>
      <c r="C49" s="64" t="s">
        <v>120</v>
      </c>
      <c r="D49" s="75">
        <v>8283582</v>
      </c>
      <c r="E49" s="76">
        <v>4.9999999999999991</v>
      </c>
      <c r="F49" s="77">
        <v>1.0119004055942189</v>
      </c>
      <c r="G49" s="77">
        <v>2906.52</v>
      </c>
      <c r="H49" s="77">
        <v>717.65925925925922</v>
      </c>
      <c r="I49" s="77">
        <v>140.3686758772466</v>
      </c>
      <c r="J49" s="77">
        <v>74.70173484686228</v>
      </c>
      <c r="K49" s="76">
        <v>4.282862574237094</v>
      </c>
      <c r="L49" s="76">
        <v>1.7951555196323123</v>
      </c>
      <c r="M49" s="76">
        <v>0.3262742367493498</v>
      </c>
      <c r="N49" s="76">
        <v>1.7459982204527129</v>
      </c>
      <c r="O49" s="75">
        <v>7095488.6656848108</v>
      </c>
      <c r="P49" s="75">
        <v>734336.68887046271</v>
      </c>
      <c r="Q49" s="75">
        <v>26105.249073658339</v>
      </c>
      <c r="R49" s="75">
        <v>74344.584781190613</v>
      </c>
      <c r="S49" s="76">
        <v>4.2828625742370932</v>
      </c>
      <c r="T49" s="76">
        <v>0.44324827645242276</v>
      </c>
      <c r="U49" s="76">
        <v>1.5757222584178159E-2</v>
      </c>
      <c r="V49" s="76">
        <v>4.4874659767471736E-2</v>
      </c>
      <c r="W49" s="76">
        <v>5.6294255524998782E-2</v>
      </c>
      <c r="X49" s="76">
        <v>4.7867427330411658</v>
      </c>
      <c r="Y49" s="75">
        <v>7930275.1884101219</v>
      </c>
      <c r="Z49" s="76">
        <v>7.3257262152230496E-2</v>
      </c>
      <c r="AA49" s="76">
        <v>0.18999999999999861</v>
      </c>
      <c r="AB49" s="76">
        <v>0</v>
      </c>
      <c r="AC49" s="75">
        <v>121366.50762669956</v>
      </c>
      <c r="AD49" s="75">
        <v>314776.11599999771</v>
      </c>
      <c r="AE49" s="75">
        <v>0</v>
      </c>
      <c r="AF49" s="76">
        <v>5.05</v>
      </c>
      <c r="AG49" s="75">
        <v>8366418</v>
      </c>
      <c r="AH49" s="4"/>
      <c r="AI49" s="80">
        <v>1413.66</v>
      </c>
      <c r="AJ49" s="75">
        <v>4069221</v>
      </c>
      <c r="AK49" s="41"/>
    </row>
    <row r="50" spans="1:37" s="3" customFormat="1" ht="15.5" x14ac:dyDescent="0.35">
      <c r="A50" s="64" t="s">
        <v>117</v>
      </c>
      <c r="B50" s="65">
        <v>929</v>
      </c>
      <c r="C50" s="64" t="s">
        <v>199</v>
      </c>
      <c r="D50" s="75">
        <v>10835434</v>
      </c>
      <c r="E50" s="76">
        <v>4.74</v>
      </c>
      <c r="F50" s="77">
        <v>1.0207521171571379</v>
      </c>
      <c r="G50" s="77">
        <v>4010.45</v>
      </c>
      <c r="H50" s="77">
        <v>834.08827127659572</v>
      </c>
      <c r="I50" s="77">
        <v>83.195505319148921</v>
      </c>
      <c r="J50" s="77">
        <v>132.14214651311579</v>
      </c>
      <c r="K50" s="76">
        <v>4.3203273918823699</v>
      </c>
      <c r="L50" s="76">
        <v>1.8108588425903025</v>
      </c>
      <c r="M50" s="76">
        <v>0.32912835699492948</v>
      </c>
      <c r="N50" s="76">
        <v>1.761271534458098</v>
      </c>
      <c r="O50" s="75">
        <v>9876080.4836015515</v>
      </c>
      <c r="P50" s="75">
        <v>860937.189278987</v>
      </c>
      <c r="Q50" s="75">
        <v>15607.739985781007</v>
      </c>
      <c r="R50" s="75">
        <v>132660.77465877307</v>
      </c>
      <c r="S50" s="76">
        <v>4.3203273918823699</v>
      </c>
      <c r="T50" s="76">
        <v>0.37662011034723847</v>
      </c>
      <c r="U50" s="76">
        <v>6.8276627248948117E-3</v>
      </c>
      <c r="V50" s="76">
        <v>5.8032939235183635E-2</v>
      </c>
      <c r="W50" s="76">
        <v>9.6808615918591912E-2</v>
      </c>
      <c r="X50" s="76">
        <v>4.7618081041896874</v>
      </c>
      <c r="Y50" s="75">
        <v>10885286.187525092</v>
      </c>
      <c r="Z50" s="76">
        <v>9.8191877666107708E-2</v>
      </c>
      <c r="AA50" s="76">
        <v>0</v>
      </c>
      <c r="AB50" s="76">
        <v>0</v>
      </c>
      <c r="AC50" s="75">
        <v>224462.36099804376</v>
      </c>
      <c r="AD50" s="75">
        <v>0</v>
      </c>
      <c r="AE50" s="75">
        <v>0</v>
      </c>
      <c r="AF50" s="76">
        <v>4.8600000000000003</v>
      </c>
      <c r="AG50" s="75">
        <v>11109749</v>
      </c>
      <c r="AH50" s="4"/>
      <c r="AI50" s="80">
        <v>1706.78</v>
      </c>
      <c r="AJ50" s="75">
        <v>4728122</v>
      </c>
      <c r="AK50" s="41"/>
    </row>
    <row r="51" spans="1:37" s="3" customFormat="1" ht="15.5" x14ac:dyDescent="0.35">
      <c r="A51" s="64" t="s">
        <v>117</v>
      </c>
      <c r="B51" s="65">
        <v>807</v>
      </c>
      <c r="C51" s="64" t="s">
        <v>130</v>
      </c>
      <c r="D51" s="75">
        <v>5299655</v>
      </c>
      <c r="E51" s="76">
        <v>4.8400000000000007</v>
      </c>
      <c r="F51" s="77">
        <v>1.016237120307127</v>
      </c>
      <c r="G51" s="77">
        <v>1921</v>
      </c>
      <c r="H51" s="77">
        <v>525.29659055846957</v>
      </c>
      <c r="I51" s="77">
        <v>32.895865473619253</v>
      </c>
      <c r="J51" s="77">
        <v>67.358057990559672</v>
      </c>
      <c r="K51" s="76">
        <v>4.3012176940061693</v>
      </c>
      <c r="L51" s="76">
        <v>1.8028490409619891</v>
      </c>
      <c r="M51" s="76">
        <v>0.32767255448411031</v>
      </c>
      <c r="N51" s="76">
        <v>1.7534810677067389</v>
      </c>
      <c r="O51" s="75">
        <v>4709704.3384059351</v>
      </c>
      <c r="P51" s="75">
        <v>539807.35907009558</v>
      </c>
      <c r="Q51" s="75">
        <v>6144.0711948726866</v>
      </c>
      <c r="R51" s="75">
        <v>67323.315283045245</v>
      </c>
      <c r="S51" s="76">
        <v>4.3012176940061693</v>
      </c>
      <c r="T51" s="76">
        <v>0.49298826366941156</v>
      </c>
      <c r="U51" s="76">
        <v>5.6111776531527682E-3</v>
      </c>
      <c r="V51" s="76">
        <v>6.1484164208193144E-2</v>
      </c>
      <c r="W51" s="76">
        <v>7.767235861834898E-2</v>
      </c>
      <c r="X51" s="76">
        <v>4.861301299536926</v>
      </c>
      <c r="Y51" s="75">
        <v>5322979.0839539478</v>
      </c>
      <c r="Z51" s="76">
        <v>0</v>
      </c>
      <c r="AA51" s="76">
        <v>2.7098636064827097E-2</v>
      </c>
      <c r="AB51" s="76">
        <v>0</v>
      </c>
      <c r="AC51" s="75">
        <v>0</v>
      </c>
      <c r="AD51" s="75">
        <v>29672.193531903729</v>
      </c>
      <c r="AE51" s="75">
        <v>0</v>
      </c>
      <c r="AF51" s="76">
        <v>4.8899999999999997</v>
      </c>
      <c r="AG51" s="75">
        <v>5354404</v>
      </c>
      <c r="AH51" s="4"/>
      <c r="AI51" s="80">
        <v>583.29999999999995</v>
      </c>
      <c r="AJ51" s="75">
        <v>1625833</v>
      </c>
      <c r="AK51" s="41"/>
    </row>
    <row r="52" spans="1:37" s="3" customFormat="1" ht="15.5" x14ac:dyDescent="0.35">
      <c r="A52" s="64" t="s">
        <v>117</v>
      </c>
      <c r="B52" s="65">
        <v>393</v>
      </c>
      <c r="C52" s="64" t="s">
        <v>121</v>
      </c>
      <c r="D52" s="75">
        <v>5749365</v>
      </c>
      <c r="E52" s="76">
        <v>5.0599999999999996</v>
      </c>
      <c r="F52" s="77">
        <v>1.0064946160882089</v>
      </c>
      <c r="G52" s="77">
        <v>1993.4</v>
      </c>
      <c r="H52" s="77">
        <v>592.82141223120334</v>
      </c>
      <c r="I52" s="77">
        <v>108.54994538929631</v>
      </c>
      <c r="J52" s="77">
        <v>73.215265423242471</v>
      </c>
      <c r="K52" s="76">
        <v>4.2599826016315907</v>
      </c>
      <c r="L52" s="76">
        <v>1.7855654129221705</v>
      </c>
      <c r="M52" s="76">
        <v>0.32453120963388449</v>
      </c>
      <c r="N52" s="76">
        <v>1.7366707226026721</v>
      </c>
      <c r="O52" s="75">
        <v>4840354.1113126753</v>
      </c>
      <c r="P52" s="75">
        <v>603357.20354023634</v>
      </c>
      <c r="Q52" s="75">
        <v>20079.871697241848</v>
      </c>
      <c r="R52" s="75">
        <v>72475.960507633499</v>
      </c>
      <c r="S52" s="76">
        <v>4.2599826016315907</v>
      </c>
      <c r="T52" s="76">
        <v>0.53101304791798576</v>
      </c>
      <c r="U52" s="76">
        <v>1.7672240936530768E-2</v>
      </c>
      <c r="V52" s="76">
        <v>6.3785897415535739E-2</v>
      </c>
      <c r="W52" s="76">
        <v>3.1440522635827861E-2</v>
      </c>
      <c r="X52" s="76">
        <v>4.8724537879016427</v>
      </c>
      <c r="Y52" s="75">
        <v>5536267.1470577875</v>
      </c>
      <c r="Z52" s="76">
        <v>0</v>
      </c>
      <c r="AA52" s="76">
        <v>0.23814621860195118</v>
      </c>
      <c r="AB52" s="76">
        <v>0</v>
      </c>
      <c r="AC52" s="75">
        <v>0</v>
      </c>
      <c r="AD52" s="75">
        <v>270590.78313184378</v>
      </c>
      <c r="AE52" s="75">
        <v>0</v>
      </c>
      <c r="AF52" s="76">
        <v>5.1100000000000003</v>
      </c>
      <c r="AG52" s="75">
        <v>5806177</v>
      </c>
      <c r="AH52" s="4"/>
      <c r="AI52" s="80">
        <v>793.75</v>
      </c>
      <c r="AJ52" s="75">
        <v>2311956</v>
      </c>
      <c r="AK52" s="41"/>
    </row>
    <row r="53" spans="1:37" s="3" customFormat="1" ht="15.5" x14ac:dyDescent="0.35">
      <c r="A53" s="64" t="s">
        <v>117</v>
      </c>
      <c r="B53" s="65">
        <v>808</v>
      </c>
      <c r="C53" s="64" t="s">
        <v>131</v>
      </c>
      <c r="D53" s="75">
        <v>8564297</v>
      </c>
      <c r="E53" s="76">
        <v>4.95</v>
      </c>
      <c r="F53" s="77">
        <v>1.0316994505265342</v>
      </c>
      <c r="G53" s="77">
        <v>3035.37</v>
      </c>
      <c r="H53" s="77">
        <v>748.86281985931282</v>
      </c>
      <c r="I53" s="77">
        <v>210.42426343154244</v>
      </c>
      <c r="J53" s="77">
        <v>117.87226070528966</v>
      </c>
      <c r="K53" s="76">
        <v>4.3666619166204557</v>
      </c>
      <c r="L53" s="76">
        <v>1.8302798901703619</v>
      </c>
      <c r="M53" s="76">
        <v>0.33265818346776599</v>
      </c>
      <c r="N53" s="76">
        <v>1.7801607694816222</v>
      </c>
      <c r="O53" s="75">
        <v>7555027.7116557732</v>
      </c>
      <c r="P53" s="75">
        <v>781258.27902031923</v>
      </c>
      <c r="Q53" s="75">
        <v>39899.631341487351</v>
      </c>
      <c r="R53" s="75">
        <v>119603.99736107008</v>
      </c>
      <c r="S53" s="76">
        <v>4.3666619166204566</v>
      </c>
      <c r="T53" s="76">
        <v>0.45155238395476355</v>
      </c>
      <c r="U53" s="76">
        <v>2.3061225890313064E-2</v>
      </c>
      <c r="V53" s="76">
        <v>6.912882920950883E-2</v>
      </c>
      <c r="W53" s="76">
        <v>0.1508744817674943</v>
      </c>
      <c r="X53" s="76">
        <v>4.9104043556750421</v>
      </c>
      <c r="Y53" s="75">
        <v>8495789.6193786506</v>
      </c>
      <c r="Z53" s="76">
        <v>0</v>
      </c>
      <c r="AA53" s="76">
        <v>8.9095720082010388E-2</v>
      </c>
      <c r="AB53" s="76">
        <v>0</v>
      </c>
      <c r="AC53" s="75">
        <v>0</v>
      </c>
      <c r="AD53" s="75">
        <v>154149.93124323915</v>
      </c>
      <c r="AE53" s="75">
        <v>0</v>
      </c>
      <c r="AF53" s="76">
        <v>5</v>
      </c>
      <c r="AG53" s="75">
        <v>8650805</v>
      </c>
      <c r="AH53" s="4"/>
      <c r="AI53" s="80">
        <v>1061.8399999999999</v>
      </c>
      <c r="AJ53" s="75">
        <v>3026244</v>
      </c>
      <c r="AK53" s="41"/>
    </row>
    <row r="54" spans="1:37" s="3" customFormat="1" ht="15.5" x14ac:dyDescent="0.35">
      <c r="A54" s="64" t="s">
        <v>117</v>
      </c>
      <c r="B54" s="65">
        <v>394</v>
      </c>
      <c r="C54" s="64" t="s">
        <v>122</v>
      </c>
      <c r="D54" s="75">
        <v>11265503</v>
      </c>
      <c r="E54" s="76">
        <v>5.19</v>
      </c>
      <c r="F54" s="77">
        <v>1.0174569170257173</v>
      </c>
      <c r="G54" s="77">
        <v>3808.1</v>
      </c>
      <c r="H54" s="77">
        <v>1026.5658555926543</v>
      </c>
      <c r="I54" s="77">
        <v>214.6868195956454</v>
      </c>
      <c r="J54" s="77">
        <v>193.95675587996755</v>
      </c>
      <c r="K54" s="76">
        <v>4.3063804765145521</v>
      </c>
      <c r="L54" s="76">
        <v>1.8050130136218487</v>
      </c>
      <c r="M54" s="76">
        <v>0.32806586220604339</v>
      </c>
      <c r="N54" s="76">
        <v>1.7555857836335222</v>
      </c>
      <c r="O54" s="75">
        <v>9347502.6707905866</v>
      </c>
      <c r="P54" s="75">
        <v>1056189.8953502155</v>
      </c>
      <c r="Q54" s="75">
        <v>40145.907447703663</v>
      </c>
      <c r="R54" s="75">
        <v>194089.40225965271</v>
      </c>
      <c r="S54" s="76">
        <v>4.3063804765145512</v>
      </c>
      <c r="T54" s="76">
        <v>0.48658510246174957</v>
      </c>
      <c r="U54" s="76">
        <v>1.8495159416748171E-2</v>
      </c>
      <c r="V54" s="76">
        <v>8.9416696846865526E-2</v>
      </c>
      <c r="W54" s="76">
        <v>8.4086322780418499E-2</v>
      </c>
      <c r="X54" s="76">
        <v>4.9008774352399138</v>
      </c>
      <c r="Y54" s="75">
        <v>10637927.875848157</v>
      </c>
      <c r="Z54" s="76">
        <v>0</v>
      </c>
      <c r="AA54" s="76">
        <v>0.34102255349657806</v>
      </c>
      <c r="AB54" s="76">
        <v>0</v>
      </c>
      <c r="AC54" s="75">
        <v>0</v>
      </c>
      <c r="AD54" s="75">
        <v>740229.35200308182</v>
      </c>
      <c r="AE54" s="75">
        <v>0</v>
      </c>
      <c r="AF54" s="76">
        <v>5.24</v>
      </c>
      <c r="AG54" s="75">
        <v>11374034</v>
      </c>
      <c r="AH54" s="4"/>
      <c r="AI54" s="80">
        <v>1569.53</v>
      </c>
      <c r="AJ54" s="75">
        <v>4687873</v>
      </c>
      <c r="AK54" s="41"/>
    </row>
    <row r="55" spans="1:37" s="3" customFormat="1" ht="15.5" x14ac:dyDescent="0.35">
      <c r="A55" s="64" t="s">
        <v>92</v>
      </c>
      <c r="B55" s="65">
        <v>889</v>
      </c>
      <c r="C55" s="64" t="s">
        <v>184</v>
      </c>
      <c r="D55" s="75">
        <v>6775795</v>
      </c>
      <c r="E55" s="76">
        <v>4.9799999999999995</v>
      </c>
      <c r="F55" s="77">
        <v>1.0173132607626114</v>
      </c>
      <c r="G55" s="77">
        <v>2387.02</v>
      </c>
      <c r="H55" s="77">
        <v>524.52694807283956</v>
      </c>
      <c r="I55" s="77">
        <v>1021.8691397497215</v>
      </c>
      <c r="J55" s="77">
        <v>66.704254041570437</v>
      </c>
      <c r="K55" s="76">
        <v>4.3057724522174876</v>
      </c>
      <c r="L55" s="76">
        <v>1.804758161136151</v>
      </c>
      <c r="M55" s="76">
        <v>0.32801954209653456</v>
      </c>
      <c r="N55" s="76">
        <v>1.7553379098523152</v>
      </c>
      <c r="O55" s="75">
        <v>5858440.0265685469</v>
      </c>
      <c r="P55" s="75">
        <v>539587.2454540683</v>
      </c>
      <c r="Q55" s="75">
        <v>191060.03696287147</v>
      </c>
      <c r="R55" s="75">
        <v>66740.448344525226</v>
      </c>
      <c r="S55" s="76">
        <v>4.3057724522174876</v>
      </c>
      <c r="T55" s="76">
        <v>0.39657995754970432</v>
      </c>
      <c r="U55" s="76">
        <v>0.14042322531997353</v>
      </c>
      <c r="V55" s="76">
        <v>4.9052167919660543E-2</v>
      </c>
      <c r="W55" s="76">
        <v>8.3252124616719492E-2</v>
      </c>
      <c r="X55" s="76">
        <v>4.8918278030068265</v>
      </c>
      <c r="Y55" s="75">
        <v>6655827.7573300125</v>
      </c>
      <c r="Z55" s="76">
        <v>0</v>
      </c>
      <c r="AA55" s="76">
        <v>0.13797218715150006</v>
      </c>
      <c r="AB55" s="76">
        <v>0</v>
      </c>
      <c r="AC55" s="75">
        <v>0</v>
      </c>
      <c r="AD55" s="75">
        <v>187725.15099939299</v>
      </c>
      <c r="AE55" s="75">
        <v>0</v>
      </c>
      <c r="AF55" s="76">
        <v>5.03</v>
      </c>
      <c r="AG55" s="75">
        <v>6843826</v>
      </c>
      <c r="AH55" s="4"/>
      <c r="AI55" s="80">
        <v>820.2</v>
      </c>
      <c r="AJ55" s="75">
        <v>2351596</v>
      </c>
      <c r="AK55" s="41"/>
    </row>
    <row r="56" spans="1:37" s="3" customFormat="1" ht="15.5" x14ac:dyDescent="0.35">
      <c r="A56" s="64" t="s">
        <v>92</v>
      </c>
      <c r="B56" s="65">
        <v>890</v>
      </c>
      <c r="C56" s="64" t="s">
        <v>185</v>
      </c>
      <c r="D56" s="75">
        <v>4897868</v>
      </c>
      <c r="E56" s="76">
        <v>4.75</v>
      </c>
      <c r="F56" s="77">
        <v>1.0158739034475694</v>
      </c>
      <c r="G56" s="77">
        <v>1809</v>
      </c>
      <c r="H56" s="77">
        <v>672.45304962095111</v>
      </c>
      <c r="I56" s="77">
        <v>150.38637146795313</v>
      </c>
      <c r="J56" s="77">
        <v>71.048338368580062</v>
      </c>
      <c r="K56" s="76">
        <v>4.2996803807631556</v>
      </c>
      <c r="L56" s="76">
        <v>1.8022046783877144</v>
      </c>
      <c r="M56" s="76">
        <v>0.3275554398916351</v>
      </c>
      <c r="N56" s="76">
        <v>1.7528543499122604</v>
      </c>
      <c r="O56" s="75">
        <v>4433529.4310163129</v>
      </c>
      <c r="P56" s="75">
        <v>690781.87825308938</v>
      </c>
      <c r="Q56" s="75">
        <v>28078.128214138571</v>
      </c>
      <c r="R56" s="75">
        <v>70986.311709140107</v>
      </c>
      <c r="S56" s="76">
        <v>4.2996803807631556</v>
      </c>
      <c r="T56" s="76">
        <v>0.66992704921114643</v>
      </c>
      <c r="U56" s="76">
        <v>2.7230444477552365E-2</v>
      </c>
      <c r="V56" s="76">
        <v>6.8843222201992099E-2</v>
      </c>
      <c r="W56" s="76">
        <v>7.9155623893443661E-2</v>
      </c>
      <c r="X56" s="76">
        <v>5.0656810966538464</v>
      </c>
      <c r="Y56" s="75">
        <v>5223375.7491926802</v>
      </c>
      <c r="Z56" s="76">
        <v>0</v>
      </c>
      <c r="AA56" s="76">
        <v>0</v>
      </c>
      <c r="AB56" s="76">
        <v>0.10295933842246896</v>
      </c>
      <c r="AC56" s="75">
        <v>0</v>
      </c>
      <c r="AD56" s="75">
        <v>0</v>
      </c>
      <c r="AE56" s="75">
        <v>106164.46262756042</v>
      </c>
      <c r="AF56" s="76">
        <v>4.96</v>
      </c>
      <c r="AG56" s="75">
        <v>5114405</v>
      </c>
      <c r="AH56" s="4"/>
      <c r="AI56" s="80">
        <v>794.15</v>
      </c>
      <c r="AJ56" s="75">
        <v>2245221</v>
      </c>
      <c r="AK56" s="41"/>
    </row>
    <row r="57" spans="1:37" s="3" customFormat="1" ht="15.5" x14ac:dyDescent="0.35">
      <c r="A57" s="64" t="s">
        <v>92</v>
      </c>
      <c r="B57" s="65">
        <v>350</v>
      </c>
      <c r="C57" s="64" t="s">
        <v>97</v>
      </c>
      <c r="D57" s="75">
        <v>13079366</v>
      </c>
      <c r="E57" s="76">
        <v>4.8</v>
      </c>
      <c r="F57" s="77">
        <v>1.0483939421873643</v>
      </c>
      <c r="G57" s="77">
        <v>4780.47</v>
      </c>
      <c r="H57" s="77">
        <v>1121.2696029801</v>
      </c>
      <c r="I57" s="77">
        <v>1487.4186053265569</v>
      </c>
      <c r="J57" s="77">
        <v>140.94154784597791</v>
      </c>
      <c r="K57" s="76">
        <v>4.4373212553605113</v>
      </c>
      <c r="L57" s="76">
        <v>1.859896647596994</v>
      </c>
      <c r="M57" s="76">
        <v>0.33804110701878193</v>
      </c>
      <c r="N57" s="76">
        <v>1.8089665220735041</v>
      </c>
      <c r="O57" s="75">
        <v>12091114.250719562</v>
      </c>
      <c r="P57" s="75">
        <v>1188703.978112007</v>
      </c>
      <c r="Q57" s="75">
        <v>286600.92020860553</v>
      </c>
      <c r="R57" s="75">
        <v>145326.36872487917</v>
      </c>
      <c r="S57" s="76">
        <v>4.4373212553605121</v>
      </c>
      <c r="T57" s="76">
        <v>0.43624279111365621</v>
      </c>
      <c r="U57" s="76">
        <v>0.10517974842325588</v>
      </c>
      <c r="V57" s="76">
        <v>5.3333362958578351E-2</v>
      </c>
      <c r="W57" s="76">
        <v>0.23228105510754382</v>
      </c>
      <c r="X57" s="76">
        <v>5.0320771578560022</v>
      </c>
      <c r="Y57" s="75">
        <v>13711745.517765054</v>
      </c>
      <c r="Z57" s="76">
        <v>0</v>
      </c>
      <c r="AA57" s="76">
        <v>0</v>
      </c>
      <c r="AB57" s="76">
        <v>1.7116246118347611E-2</v>
      </c>
      <c r="AC57" s="75">
        <v>0</v>
      </c>
      <c r="AD57" s="75">
        <v>0</v>
      </c>
      <c r="AE57" s="75">
        <v>46639.509616385003</v>
      </c>
      <c r="AF57" s="76">
        <v>5.01</v>
      </c>
      <c r="AG57" s="75">
        <v>13651589</v>
      </c>
      <c r="AH57" s="4"/>
      <c r="AI57" s="80">
        <v>1892.06</v>
      </c>
      <c r="AJ57" s="75">
        <v>5403156</v>
      </c>
      <c r="AK57" s="41"/>
    </row>
    <row r="58" spans="1:37" s="3" customFormat="1" ht="15.5" x14ac:dyDescent="0.35">
      <c r="A58" s="64" t="s">
        <v>92</v>
      </c>
      <c r="B58" s="65">
        <v>351</v>
      </c>
      <c r="C58" s="64" t="s">
        <v>98</v>
      </c>
      <c r="D58" s="75">
        <v>7522525</v>
      </c>
      <c r="E58" s="76">
        <v>4.7</v>
      </c>
      <c r="F58" s="77">
        <v>1.042257539877675</v>
      </c>
      <c r="G58" s="77">
        <v>2807.96</v>
      </c>
      <c r="H58" s="77">
        <v>588.81202040816322</v>
      </c>
      <c r="I58" s="77">
        <v>530.61291087303402</v>
      </c>
      <c r="J58" s="77">
        <v>110.53108877721942</v>
      </c>
      <c r="K58" s="76">
        <v>4.4113489683178981</v>
      </c>
      <c r="L58" s="76">
        <v>1.8490104018597426</v>
      </c>
      <c r="M58" s="76">
        <v>0.33606250322644027</v>
      </c>
      <c r="N58" s="76">
        <v>1.7983783777724771</v>
      </c>
      <c r="O58" s="75">
        <v>7060528.1259744177</v>
      </c>
      <c r="P58" s="75">
        <v>620570.14377060451</v>
      </c>
      <c r="Q58" s="75">
        <v>101641.8887511881</v>
      </c>
      <c r="R58" s="75">
        <v>113302.73047330286</v>
      </c>
      <c r="S58" s="76">
        <v>4.4113489683178981</v>
      </c>
      <c r="T58" s="76">
        <v>0.38772616079813987</v>
      </c>
      <c r="U58" s="76">
        <v>6.350485871317961E-2</v>
      </c>
      <c r="V58" s="76">
        <v>7.0790438656035529E-2</v>
      </c>
      <c r="W58" s="76">
        <v>0.20001975476522826</v>
      </c>
      <c r="X58" s="76">
        <v>4.9333704264852534</v>
      </c>
      <c r="Y58" s="75">
        <v>7896042.8889695136</v>
      </c>
      <c r="Z58" s="76">
        <v>0</v>
      </c>
      <c r="AA58" s="76">
        <v>0</v>
      </c>
      <c r="AB58" s="76">
        <v>2.2887845268617646E-2</v>
      </c>
      <c r="AC58" s="75">
        <v>0</v>
      </c>
      <c r="AD58" s="75">
        <v>0</v>
      </c>
      <c r="AE58" s="75">
        <v>36632.847780266537</v>
      </c>
      <c r="AF58" s="76">
        <v>4.91</v>
      </c>
      <c r="AG58" s="75">
        <v>7858638</v>
      </c>
      <c r="AH58" s="4"/>
      <c r="AI58" s="80">
        <v>1441.84</v>
      </c>
      <c r="AJ58" s="75">
        <v>4035278</v>
      </c>
      <c r="AK58" s="41"/>
    </row>
    <row r="59" spans="1:37" s="3" customFormat="1" ht="15.5" x14ac:dyDescent="0.35">
      <c r="A59" s="64" t="s">
        <v>92</v>
      </c>
      <c r="B59" s="65">
        <v>895</v>
      </c>
      <c r="C59" s="64" t="s">
        <v>190</v>
      </c>
      <c r="D59" s="75">
        <v>14082137</v>
      </c>
      <c r="E59" s="76">
        <v>4.66</v>
      </c>
      <c r="F59" s="77">
        <v>1.0519770987187014</v>
      </c>
      <c r="G59" s="77">
        <v>5301.61</v>
      </c>
      <c r="H59" s="77">
        <v>764.5445299477899</v>
      </c>
      <c r="I59" s="77">
        <v>399.27002111829495</v>
      </c>
      <c r="J59" s="77">
        <v>125.15720781486219</v>
      </c>
      <c r="K59" s="76">
        <v>4.4524869445141642</v>
      </c>
      <c r="L59" s="76">
        <v>1.8662533237969203</v>
      </c>
      <c r="M59" s="76">
        <v>0.3391964496354587</v>
      </c>
      <c r="N59" s="76">
        <v>1.8151491314417099</v>
      </c>
      <c r="O59" s="75">
        <v>13455049.106646271</v>
      </c>
      <c r="P59" s="75">
        <v>813295.24901731568</v>
      </c>
      <c r="Q59" s="75">
        <v>77195.654957244158</v>
      </c>
      <c r="R59" s="75">
        <v>129492.0283235255</v>
      </c>
      <c r="S59" s="76">
        <v>4.452486944514165</v>
      </c>
      <c r="T59" s="76">
        <v>0.26913216366458814</v>
      </c>
      <c r="U59" s="76">
        <v>2.5545253915169219E-2</v>
      </c>
      <c r="V59" s="76">
        <v>4.2850944724115256E-2</v>
      </c>
      <c r="W59" s="76">
        <v>0.23666969439716645</v>
      </c>
      <c r="X59" s="76">
        <v>4.790015306818038</v>
      </c>
      <c r="Y59" s="75">
        <v>14475032.038944358</v>
      </c>
      <c r="Z59" s="76">
        <v>6.9984739652365846E-2</v>
      </c>
      <c r="AA59" s="76">
        <v>0</v>
      </c>
      <c r="AB59" s="76">
        <v>0</v>
      </c>
      <c r="AC59" s="75">
        <v>211488.12348537619</v>
      </c>
      <c r="AD59" s="75">
        <v>0</v>
      </c>
      <c r="AE59" s="75">
        <v>0</v>
      </c>
      <c r="AF59" s="76">
        <v>4.8600000000000003</v>
      </c>
      <c r="AG59" s="75">
        <v>14686521</v>
      </c>
      <c r="AH59" s="4"/>
      <c r="AI59" s="80">
        <v>2703.93</v>
      </c>
      <c r="AJ59" s="75">
        <v>7490427</v>
      </c>
      <c r="AK59" s="41"/>
    </row>
    <row r="60" spans="1:37" s="3" customFormat="1" ht="15.5" x14ac:dyDescent="0.35">
      <c r="A60" s="64" t="s">
        <v>92</v>
      </c>
      <c r="B60" s="65">
        <v>896</v>
      </c>
      <c r="C60" s="64" t="s">
        <v>191</v>
      </c>
      <c r="D60" s="75">
        <v>12726613</v>
      </c>
      <c r="E60" s="76">
        <v>4.6800000000000006</v>
      </c>
      <c r="F60" s="77">
        <v>1.0557511579055874</v>
      </c>
      <c r="G60" s="77">
        <v>4770.8100000000004</v>
      </c>
      <c r="H60" s="77">
        <v>855.34622000623256</v>
      </c>
      <c r="I60" s="77">
        <v>280.57752798475138</v>
      </c>
      <c r="J60" s="77">
        <v>136.09579132473624</v>
      </c>
      <c r="K60" s="76">
        <v>4.4684606280457739</v>
      </c>
      <c r="L60" s="76">
        <v>1.8729486696464743</v>
      </c>
      <c r="M60" s="76">
        <v>0.34041334635161818</v>
      </c>
      <c r="N60" s="76">
        <v>1.8216611365637125</v>
      </c>
      <c r="O60" s="75">
        <v>12151360.689865625</v>
      </c>
      <c r="P60" s="75">
        <v>913151.15196325385</v>
      </c>
      <c r="Q60" s="75">
        <v>54442.031071041791</v>
      </c>
      <c r="R60" s="75">
        <v>141314.63592650942</v>
      </c>
      <c r="S60" s="76">
        <v>4.4684606280457739</v>
      </c>
      <c r="T60" s="76">
        <v>0.33579613626361426</v>
      </c>
      <c r="U60" s="76">
        <v>2.0020150710750167E-2</v>
      </c>
      <c r="V60" s="76">
        <v>5.1966105107132093E-2</v>
      </c>
      <c r="W60" s="76">
        <v>0.25750025710646174</v>
      </c>
      <c r="X60" s="76">
        <v>4.8762430201272702</v>
      </c>
      <c r="Y60" s="75">
        <v>13260268.508826429</v>
      </c>
      <c r="Z60" s="76">
        <v>0</v>
      </c>
      <c r="AA60" s="76">
        <v>0</v>
      </c>
      <c r="AB60" s="76">
        <v>0</v>
      </c>
      <c r="AC60" s="75">
        <v>0</v>
      </c>
      <c r="AD60" s="75">
        <v>0</v>
      </c>
      <c r="AE60" s="75">
        <v>0</v>
      </c>
      <c r="AF60" s="76">
        <v>4.88</v>
      </c>
      <c r="AG60" s="75">
        <v>13270486</v>
      </c>
      <c r="AH60" s="4"/>
      <c r="AI60" s="80">
        <v>2390.46</v>
      </c>
      <c r="AJ60" s="75">
        <v>6649304</v>
      </c>
      <c r="AK60" s="41"/>
    </row>
    <row r="61" spans="1:37" s="3" customFormat="1" ht="15.5" x14ac:dyDescent="0.35">
      <c r="A61" s="64" t="s">
        <v>92</v>
      </c>
      <c r="B61" s="65">
        <v>909</v>
      </c>
      <c r="C61" s="64" t="s">
        <v>193</v>
      </c>
      <c r="D61" s="75">
        <v>16223347</v>
      </c>
      <c r="E61" s="76">
        <v>4.71</v>
      </c>
      <c r="F61" s="77">
        <v>1.0176833014839204</v>
      </c>
      <c r="G61" s="77">
        <v>6042.89</v>
      </c>
      <c r="H61" s="77">
        <v>950.38797732391481</v>
      </c>
      <c r="I61" s="77">
        <v>218.57925128998971</v>
      </c>
      <c r="J61" s="77">
        <v>159.90341784887818</v>
      </c>
      <c r="K61" s="76">
        <v>4.3073386474156283</v>
      </c>
      <c r="L61" s="76">
        <v>1.8054146295392408</v>
      </c>
      <c r="M61" s="76">
        <v>0.32813885695523387</v>
      </c>
      <c r="N61" s="76">
        <v>1.7559764019779518</v>
      </c>
      <c r="O61" s="75">
        <v>14836400.974276414</v>
      </c>
      <c r="P61" s="75">
        <v>978031.28405931836</v>
      </c>
      <c r="Q61" s="75">
        <v>40882.877033283992</v>
      </c>
      <c r="R61" s="75">
        <v>160048.37815280256</v>
      </c>
      <c r="S61" s="76">
        <v>4.3073386474156283</v>
      </c>
      <c r="T61" s="76">
        <v>0.28394433094079224</v>
      </c>
      <c r="U61" s="76">
        <v>1.1869212524541742E-2</v>
      </c>
      <c r="V61" s="76">
        <v>4.6465619651896703E-2</v>
      </c>
      <c r="W61" s="76">
        <v>8.0791925551661592E-2</v>
      </c>
      <c r="X61" s="76">
        <v>4.6496178105328587</v>
      </c>
      <c r="Y61" s="75">
        <v>16015363.513521818</v>
      </c>
      <c r="Z61" s="76">
        <v>0.21038217846888951</v>
      </c>
      <c r="AA61" s="76">
        <v>0</v>
      </c>
      <c r="AB61" s="76">
        <v>0</v>
      </c>
      <c r="AC61" s="75">
        <v>724650.32659528451</v>
      </c>
      <c r="AD61" s="75">
        <v>0</v>
      </c>
      <c r="AE61" s="75">
        <v>0</v>
      </c>
      <c r="AF61" s="76">
        <v>4.8600000000000003</v>
      </c>
      <c r="AG61" s="75">
        <v>16740014</v>
      </c>
      <c r="AH61" s="4"/>
      <c r="AI61" s="80">
        <v>3140.41</v>
      </c>
      <c r="AJ61" s="75">
        <v>8699564</v>
      </c>
      <c r="AK61" s="41"/>
    </row>
    <row r="62" spans="1:37" s="3" customFormat="1" ht="15.5" x14ac:dyDescent="0.35">
      <c r="A62" s="64" t="s">
        <v>92</v>
      </c>
      <c r="B62" s="65">
        <v>876</v>
      </c>
      <c r="C62" s="64" t="s">
        <v>171</v>
      </c>
      <c r="D62" s="75">
        <v>5162518</v>
      </c>
      <c r="E62" s="76">
        <v>5.15</v>
      </c>
      <c r="F62" s="77">
        <v>1.0500925892527659</v>
      </c>
      <c r="G62" s="77">
        <v>1758.65</v>
      </c>
      <c r="H62" s="77">
        <v>625.39655059440236</v>
      </c>
      <c r="I62" s="77">
        <v>64.531447682752031</v>
      </c>
      <c r="J62" s="77">
        <v>68.966666666666669</v>
      </c>
      <c r="K62" s="76">
        <v>4.4445107691733599</v>
      </c>
      <c r="L62" s="76">
        <v>1.8629101216884214</v>
      </c>
      <c r="M62" s="76">
        <v>0.33858881385999523</v>
      </c>
      <c r="N62" s="76">
        <v>1.8118974772712411</v>
      </c>
      <c r="O62" s="75">
        <v>4455313.1525978353</v>
      </c>
      <c r="P62" s="75">
        <v>664082.81157766213</v>
      </c>
      <c r="Q62" s="75">
        <v>12454.287006715667</v>
      </c>
      <c r="R62" s="75">
        <v>71227.50172900976</v>
      </c>
      <c r="S62" s="76">
        <v>4.4445107691733599</v>
      </c>
      <c r="T62" s="76">
        <v>0.66247267174897628</v>
      </c>
      <c r="U62" s="76">
        <v>1.2424090255350038E-2</v>
      </c>
      <c r="V62" s="76">
        <v>7.1054803030244751E-2</v>
      </c>
      <c r="W62" s="76">
        <v>0.24760073578316266</v>
      </c>
      <c r="X62" s="76">
        <v>5.1904623342079317</v>
      </c>
      <c r="Y62" s="75">
        <v>5203077.752911225</v>
      </c>
      <c r="Z62" s="76">
        <v>0</v>
      </c>
      <c r="AA62" s="76">
        <v>1.1037869799165101E-2</v>
      </c>
      <c r="AB62" s="76">
        <v>0</v>
      </c>
      <c r="AC62" s="75">
        <v>0</v>
      </c>
      <c r="AD62" s="75">
        <v>11064.697341711973</v>
      </c>
      <c r="AE62" s="75">
        <v>0</v>
      </c>
      <c r="AF62" s="76">
        <v>5.2</v>
      </c>
      <c r="AG62" s="75">
        <v>5212639</v>
      </c>
      <c r="AH62" s="4"/>
      <c r="AI62" s="80">
        <v>848.09</v>
      </c>
      <c r="AJ62" s="75">
        <v>2513739</v>
      </c>
      <c r="AK62" s="41"/>
    </row>
    <row r="63" spans="1:37" s="3" customFormat="1" ht="15.5" x14ac:dyDescent="0.35">
      <c r="A63" s="64" t="s">
        <v>92</v>
      </c>
      <c r="B63" s="65">
        <v>340</v>
      </c>
      <c r="C63" s="64" t="s">
        <v>93</v>
      </c>
      <c r="D63" s="75">
        <v>7657432</v>
      </c>
      <c r="E63" s="76">
        <v>5.169999999999999</v>
      </c>
      <c r="F63" s="77">
        <v>1.0242626065818976</v>
      </c>
      <c r="G63" s="77">
        <v>2598.4699999999998</v>
      </c>
      <c r="H63" s="77">
        <v>896.24471280087528</v>
      </c>
      <c r="I63" s="77">
        <v>136.64000478665207</v>
      </c>
      <c r="J63" s="77">
        <v>95.683732851985553</v>
      </c>
      <c r="K63" s="76">
        <v>4.3351855179305847</v>
      </c>
      <c r="L63" s="76">
        <v>1.8170866041690397</v>
      </c>
      <c r="M63" s="76">
        <v>0.33026026904017425</v>
      </c>
      <c r="N63" s="76">
        <v>1.767328759314085</v>
      </c>
      <c r="O63" s="75">
        <v>6420964.2222829387</v>
      </c>
      <c r="P63" s="75">
        <v>928275.92916204524</v>
      </c>
      <c r="Q63" s="75">
        <v>25722.255903219535</v>
      </c>
      <c r="R63" s="75">
        <v>96389.629334668789</v>
      </c>
      <c r="S63" s="76">
        <v>4.3351855179305847</v>
      </c>
      <c r="T63" s="76">
        <v>0.62673583365896035</v>
      </c>
      <c r="U63" s="76">
        <v>1.7366667593811135E-2</v>
      </c>
      <c r="V63" s="76">
        <v>6.5078531931421185E-2</v>
      </c>
      <c r="W63" s="76">
        <v>0.11949033411754861</v>
      </c>
      <c r="X63" s="76">
        <v>5.0443665511147779</v>
      </c>
      <c r="Y63" s="75">
        <v>7471352.036682873</v>
      </c>
      <c r="Z63" s="76">
        <v>0</v>
      </c>
      <c r="AA63" s="76">
        <v>0.17733358697232493</v>
      </c>
      <c r="AB63" s="76">
        <v>0</v>
      </c>
      <c r="AC63" s="75">
        <v>0</v>
      </c>
      <c r="AD63" s="75">
        <v>262653.72327178699</v>
      </c>
      <c r="AE63" s="75">
        <v>0</v>
      </c>
      <c r="AF63" s="76">
        <v>5.22</v>
      </c>
      <c r="AG63" s="75">
        <v>7731488</v>
      </c>
      <c r="AH63" s="4"/>
      <c r="AI63" s="80">
        <v>1101.68</v>
      </c>
      <c r="AJ63" s="75">
        <v>3277939</v>
      </c>
      <c r="AK63" s="41"/>
    </row>
    <row r="64" spans="1:37" s="3" customFormat="1" ht="15.5" x14ac:dyDescent="0.35">
      <c r="A64" s="64" t="s">
        <v>92</v>
      </c>
      <c r="B64" s="65">
        <v>888</v>
      </c>
      <c r="C64" s="64" t="s">
        <v>183</v>
      </c>
      <c r="D64" s="75">
        <v>44934616</v>
      </c>
      <c r="E64" s="76">
        <v>4.6500000000000004</v>
      </c>
      <c r="F64" s="77">
        <v>1.0199370507652217</v>
      </c>
      <c r="G64" s="77">
        <v>16953.259999999998</v>
      </c>
      <c r="H64" s="77">
        <v>3431.3850976206181</v>
      </c>
      <c r="I64" s="77">
        <v>2292.7246704521804</v>
      </c>
      <c r="J64" s="77">
        <v>506.31478062554294</v>
      </c>
      <c r="K64" s="76">
        <v>4.316877628124832</v>
      </c>
      <c r="L64" s="76">
        <v>1.8094128792087028</v>
      </c>
      <c r="M64" s="76">
        <v>0.32886554934760343</v>
      </c>
      <c r="N64" s="76">
        <v>1.7598651663392901</v>
      </c>
      <c r="O64" s="75">
        <v>41715534.826136649</v>
      </c>
      <c r="P64" s="75">
        <v>3539011.6618209481</v>
      </c>
      <c r="Q64" s="75">
        <v>429778.95020310377</v>
      </c>
      <c r="R64" s="75">
        <v>507896.07500659901</v>
      </c>
      <c r="S64" s="76">
        <v>4.3168776281248329</v>
      </c>
      <c r="T64" s="76">
        <v>0.366229998782509</v>
      </c>
      <c r="U64" s="76">
        <v>4.4475113237870435E-2</v>
      </c>
      <c r="V64" s="76">
        <v>5.2558961853095651E-2</v>
      </c>
      <c r="W64" s="76">
        <v>9.343902911085511E-2</v>
      </c>
      <c r="X64" s="76">
        <v>4.780141701998307</v>
      </c>
      <c r="Y64" s="75">
        <v>46192221.513167292</v>
      </c>
      <c r="Z64" s="76">
        <v>7.9858290002977839E-2</v>
      </c>
      <c r="AA64" s="76">
        <v>0</v>
      </c>
      <c r="AB64" s="76">
        <v>0</v>
      </c>
      <c r="AC64" s="75">
        <v>771699.26153825386</v>
      </c>
      <c r="AD64" s="75">
        <v>0</v>
      </c>
      <c r="AE64" s="75">
        <v>0</v>
      </c>
      <c r="AF64" s="76">
        <v>4.8600000000000003</v>
      </c>
      <c r="AG64" s="75">
        <v>46963921</v>
      </c>
      <c r="AH64" s="4"/>
      <c r="AI64" s="80">
        <v>8683.68</v>
      </c>
      <c r="AJ64" s="75">
        <v>24055531</v>
      </c>
      <c r="AK64" s="41"/>
    </row>
    <row r="65" spans="1:37" s="3" customFormat="1" ht="15.5" x14ac:dyDescent="0.35">
      <c r="A65" s="64" t="s">
        <v>92</v>
      </c>
      <c r="B65" s="65">
        <v>341</v>
      </c>
      <c r="C65" s="64" t="s">
        <v>94</v>
      </c>
      <c r="D65" s="75">
        <v>20545702</v>
      </c>
      <c r="E65" s="76">
        <v>4.9799999999999995</v>
      </c>
      <c r="F65" s="77">
        <v>1.0250808734686914</v>
      </c>
      <c r="G65" s="77">
        <v>7237.97</v>
      </c>
      <c r="H65" s="77">
        <v>2321.2158831022139</v>
      </c>
      <c r="I65" s="77">
        <v>1422.3884528586368</v>
      </c>
      <c r="J65" s="77">
        <v>274.95994524932615</v>
      </c>
      <c r="K65" s="76">
        <v>4.3386488277640538</v>
      </c>
      <c r="L65" s="76">
        <v>1.8185382453683507</v>
      </c>
      <c r="M65" s="76">
        <v>0.33052410864580134</v>
      </c>
      <c r="N65" s="76">
        <v>1.7687406497731646</v>
      </c>
      <c r="O65" s="75">
        <v>17899715.731858093</v>
      </c>
      <c r="P65" s="75">
        <v>2406095.3197313729</v>
      </c>
      <c r="Q65" s="75">
        <v>267976.19505163335</v>
      </c>
      <c r="R65" s="75">
        <v>277209.71436647553</v>
      </c>
      <c r="S65" s="76">
        <v>4.3386488277640547</v>
      </c>
      <c r="T65" s="76">
        <v>0.58320493994557132</v>
      </c>
      <c r="U65" s="76">
        <v>6.4953802727723567E-2</v>
      </c>
      <c r="V65" s="76">
        <v>6.7191882837575573E-2</v>
      </c>
      <c r="W65" s="76">
        <v>0.12365728800450082</v>
      </c>
      <c r="X65" s="76">
        <v>5.0539994532749253</v>
      </c>
      <c r="Y65" s="75">
        <v>20850996.96100758</v>
      </c>
      <c r="Z65" s="76">
        <v>0</v>
      </c>
      <c r="AA65" s="76">
        <v>0</v>
      </c>
      <c r="AB65" s="76">
        <v>0</v>
      </c>
      <c r="AC65" s="75">
        <v>0</v>
      </c>
      <c r="AD65" s="75">
        <v>0</v>
      </c>
      <c r="AE65" s="75">
        <v>0</v>
      </c>
      <c r="AF65" s="76">
        <v>5.05</v>
      </c>
      <c r="AG65" s="75">
        <v>20834497</v>
      </c>
      <c r="AH65" s="4"/>
      <c r="AI65" s="80">
        <v>2940.3</v>
      </c>
      <c r="AJ65" s="75">
        <v>8463654</v>
      </c>
      <c r="AK65" s="41"/>
    </row>
    <row r="66" spans="1:37" s="3" customFormat="1" ht="15.5" x14ac:dyDescent="0.35">
      <c r="A66" s="64" t="s">
        <v>92</v>
      </c>
      <c r="B66" s="65">
        <v>352</v>
      </c>
      <c r="C66" s="64" t="s">
        <v>99</v>
      </c>
      <c r="D66" s="75">
        <v>25559407</v>
      </c>
      <c r="E66" s="76">
        <v>5.3599999999999994</v>
      </c>
      <c r="F66" s="77">
        <v>1.0295175591948573</v>
      </c>
      <c r="G66" s="77">
        <v>8365.8700000000008</v>
      </c>
      <c r="H66" s="77">
        <v>3160.4124277754281</v>
      </c>
      <c r="I66" s="77">
        <v>3508.8699238779836</v>
      </c>
      <c r="J66" s="77">
        <v>256.43161209916468</v>
      </c>
      <c r="K66" s="76">
        <v>4.3574270742645975</v>
      </c>
      <c r="L66" s="76">
        <v>1.8264091196423102</v>
      </c>
      <c r="M66" s="76">
        <v>0.3319546607446035</v>
      </c>
      <c r="N66" s="76">
        <v>1.776395993460911</v>
      </c>
      <c r="O66" s="75">
        <v>20778591.009533446</v>
      </c>
      <c r="P66" s="75">
        <v>3290157.4655543636</v>
      </c>
      <c r="Q66" s="75">
        <v>663927.8633513794</v>
      </c>
      <c r="R66" s="75">
        <v>259648.73034791677</v>
      </c>
      <c r="S66" s="76">
        <v>4.3574270742645984</v>
      </c>
      <c r="T66" s="76">
        <v>0.68997080756931861</v>
      </c>
      <c r="U66" s="76">
        <v>0.13923067477475248</v>
      </c>
      <c r="V66" s="76">
        <v>5.4450294868277717E-2</v>
      </c>
      <c r="W66" s="76">
        <v>0.15026830175133021</v>
      </c>
      <c r="X66" s="76">
        <v>5.2410788514769466</v>
      </c>
      <c r="Y66" s="75">
        <v>24992325.068787105</v>
      </c>
      <c r="Z66" s="76">
        <v>0</v>
      </c>
      <c r="AA66" s="76">
        <v>0.17252111911342727</v>
      </c>
      <c r="AB66" s="76">
        <v>0</v>
      </c>
      <c r="AC66" s="75">
        <v>0</v>
      </c>
      <c r="AD66" s="75">
        <v>822674.87521174527</v>
      </c>
      <c r="AE66" s="75">
        <v>0</v>
      </c>
      <c r="AF66" s="76">
        <v>5.41</v>
      </c>
      <c r="AG66" s="75">
        <v>25797834</v>
      </c>
      <c r="AH66" s="4"/>
      <c r="AI66" s="80">
        <v>2080.92</v>
      </c>
      <c r="AJ66" s="75">
        <v>6416934</v>
      </c>
      <c r="AK66" s="41"/>
    </row>
    <row r="67" spans="1:37" s="3" customFormat="1" ht="15.5" x14ac:dyDescent="0.35">
      <c r="A67" s="64" t="s">
        <v>92</v>
      </c>
      <c r="B67" s="65">
        <v>353</v>
      </c>
      <c r="C67" s="64" t="s">
        <v>100</v>
      </c>
      <c r="D67" s="75">
        <v>11029184</v>
      </c>
      <c r="E67" s="76">
        <v>4.7899999999999991</v>
      </c>
      <c r="F67" s="77">
        <v>1.0277352654164504</v>
      </c>
      <c r="G67" s="77">
        <v>4039.55</v>
      </c>
      <c r="H67" s="77">
        <v>1084.8061074640459</v>
      </c>
      <c r="I67" s="77">
        <v>1419.7363525974274</v>
      </c>
      <c r="J67" s="77">
        <v>134.47076429317809</v>
      </c>
      <c r="K67" s="76">
        <v>4.3498835262260416</v>
      </c>
      <c r="L67" s="76">
        <v>1.8232472526282986</v>
      </c>
      <c r="M67" s="76">
        <v>0.33137998309945388</v>
      </c>
      <c r="N67" s="76">
        <v>1.7733207088299152</v>
      </c>
      <c r="O67" s="75">
        <v>10015796.039068852</v>
      </c>
      <c r="P67" s="75">
        <v>1127385.7603888859</v>
      </c>
      <c r="Q67" s="75">
        <v>268169.15886176703</v>
      </c>
      <c r="R67" s="75">
        <v>135922.08090036904</v>
      </c>
      <c r="S67" s="76">
        <v>4.3498835262260416</v>
      </c>
      <c r="T67" s="76">
        <v>0.48962625912990826</v>
      </c>
      <c r="U67" s="76">
        <v>0.116466489715294</v>
      </c>
      <c r="V67" s="76">
        <v>5.9031276021655636E-2</v>
      </c>
      <c r="W67" s="76">
        <v>0.13533890504253865</v>
      </c>
      <c r="X67" s="76">
        <v>5.0150075510928991</v>
      </c>
      <c r="Y67" s="75">
        <v>11547273.039219871</v>
      </c>
      <c r="Z67" s="76">
        <v>0</v>
      </c>
      <c r="AA67" s="76">
        <v>0</v>
      </c>
      <c r="AB67" s="76">
        <v>1.0494582860093082E-2</v>
      </c>
      <c r="AC67" s="75">
        <v>0</v>
      </c>
      <c r="AD67" s="75">
        <v>0</v>
      </c>
      <c r="AE67" s="75">
        <v>24164.233549718734</v>
      </c>
      <c r="AF67" s="76">
        <v>5</v>
      </c>
      <c r="AG67" s="75">
        <v>11512718</v>
      </c>
      <c r="AH67" s="4"/>
      <c r="AI67" s="80">
        <v>1464.57</v>
      </c>
      <c r="AJ67" s="75">
        <v>4174025</v>
      </c>
      <c r="AK67" s="41"/>
    </row>
    <row r="68" spans="1:37" s="3" customFormat="1" ht="15.5" x14ac:dyDescent="0.35">
      <c r="A68" s="64" t="s">
        <v>92</v>
      </c>
      <c r="B68" s="65">
        <v>354</v>
      </c>
      <c r="C68" s="64" t="s">
        <v>101</v>
      </c>
      <c r="D68" s="75">
        <v>10001581</v>
      </c>
      <c r="E68" s="76">
        <v>4.8199999999999994</v>
      </c>
      <c r="F68" s="77">
        <v>1.0384167430580427</v>
      </c>
      <c r="G68" s="77">
        <v>3640.38</v>
      </c>
      <c r="H68" s="77">
        <v>947.19202316703968</v>
      </c>
      <c r="I68" s="77">
        <v>1005.4842066225167</v>
      </c>
      <c r="J68" s="77">
        <v>135.34746153846154</v>
      </c>
      <c r="K68" s="76">
        <v>4.3950928181443123</v>
      </c>
      <c r="L68" s="76">
        <v>1.842196660534577</v>
      </c>
      <c r="M68" s="76">
        <v>0.33482408782122164</v>
      </c>
      <c r="N68" s="76">
        <v>1.791751219234814</v>
      </c>
      <c r="O68" s="75">
        <v>9119890.55619023</v>
      </c>
      <c r="P68" s="75">
        <v>994600.96971908677</v>
      </c>
      <c r="Q68" s="75">
        <v>191896.38941158648</v>
      </c>
      <c r="R68" s="75">
        <v>138230.11816216906</v>
      </c>
      <c r="S68" s="76">
        <v>4.3950928181443123</v>
      </c>
      <c r="T68" s="76">
        <v>0.4793219339638472</v>
      </c>
      <c r="U68" s="76">
        <v>9.2479447832651787E-2</v>
      </c>
      <c r="V68" s="76">
        <v>6.661639148437129E-2</v>
      </c>
      <c r="W68" s="76">
        <v>0.18621722382986317</v>
      </c>
      <c r="X68" s="76">
        <v>5.0335105914251823</v>
      </c>
      <c r="Y68" s="75">
        <v>10444618.033483071</v>
      </c>
      <c r="Z68" s="76">
        <v>0</v>
      </c>
      <c r="AA68" s="76">
        <v>0</v>
      </c>
      <c r="AB68" s="76">
        <v>0</v>
      </c>
      <c r="AC68" s="75">
        <v>0</v>
      </c>
      <c r="AD68" s="75">
        <v>0</v>
      </c>
      <c r="AE68" s="75">
        <v>0</v>
      </c>
      <c r="AF68" s="76">
        <v>5.03</v>
      </c>
      <c r="AG68" s="75">
        <v>10437334</v>
      </c>
      <c r="AH68" s="4"/>
      <c r="AI68" s="80">
        <v>1418.57</v>
      </c>
      <c r="AJ68" s="75">
        <v>4067183</v>
      </c>
      <c r="AK68" s="41"/>
    </row>
    <row r="69" spans="1:37" s="3" customFormat="1" ht="15.5" x14ac:dyDescent="0.35">
      <c r="A69" s="64" t="s">
        <v>92</v>
      </c>
      <c r="B69" s="65">
        <v>355</v>
      </c>
      <c r="C69" s="64" t="s">
        <v>102</v>
      </c>
      <c r="D69" s="75">
        <v>13111702</v>
      </c>
      <c r="E69" s="76">
        <v>4.93</v>
      </c>
      <c r="F69" s="77">
        <v>1.051060504405124</v>
      </c>
      <c r="G69" s="77">
        <v>4665.92</v>
      </c>
      <c r="H69" s="77">
        <v>1439.6929008588345</v>
      </c>
      <c r="I69" s="77">
        <v>923.22422746602183</v>
      </c>
      <c r="J69" s="77">
        <v>146.79742663656884</v>
      </c>
      <c r="K69" s="76">
        <v>4.4486074644194078</v>
      </c>
      <c r="L69" s="76">
        <v>1.8646272454475241</v>
      </c>
      <c r="M69" s="76">
        <v>0.33890090561905356</v>
      </c>
      <c r="N69" s="76">
        <v>1.8135675804990128</v>
      </c>
      <c r="O69" s="75">
        <v>11831402.528018767</v>
      </c>
      <c r="P69" s="75">
        <v>1530159.6465706956</v>
      </c>
      <c r="Q69" s="75">
        <v>178342.47026328096</v>
      </c>
      <c r="R69" s="75">
        <v>151749.4206937952</v>
      </c>
      <c r="S69" s="76">
        <v>4.4486074644194078</v>
      </c>
      <c r="T69" s="76">
        <v>0.57534004183928666</v>
      </c>
      <c r="U69" s="76">
        <v>6.7056770535646973E-2</v>
      </c>
      <c r="V69" s="76">
        <v>5.7057783641546254E-2</v>
      </c>
      <c r="W69" s="76">
        <v>0.25009278192173401</v>
      </c>
      <c r="X69" s="76">
        <v>5.1480620604358878</v>
      </c>
      <c r="Y69" s="75">
        <v>13691654.065546541</v>
      </c>
      <c r="Z69" s="76">
        <v>0</v>
      </c>
      <c r="AA69" s="76">
        <v>0</v>
      </c>
      <c r="AB69" s="76">
        <v>0</v>
      </c>
      <c r="AC69" s="75">
        <v>0</v>
      </c>
      <c r="AD69" s="75">
        <v>0</v>
      </c>
      <c r="AE69" s="75">
        <v>0</v>
      </c>
      <c r="AF69" s="76">
        <v>5.15</v>
      </c>
      <c r="AG69" s="75">
        <v>13696809</v>
      </c>
      <c r="AH69" s="4"/>
      <c r="AI69" s="80">
        <v>1626.03</v>
      </c>
      <c r="AJ69" s="75">
        <v>4773212</v>
      </c>
      <c r="AK69" s="41"/>
    </row>
    <row r="70" spans="1:37" s="3" customFormat="1" ht="15.5" x14ac:dyDescent="0.35">
      <c r="A70" s="64" t="s">
        <v>92</v>
      </c>
      <c r="B70" s="65">
        <v>343</v>
      </c>
      <c r="C70" s="64" t="s">
        <v>95</v>
      </c>
      <c r="D70" s="75">
        <v>9807800</v>
      </c>
      <c r="E70" s="76">
        <v>4.7200000000000006</v>
      </c>
      <c r="F70" s="77">
        <v>1.0255307507054097</v>
      </c>
      <c r="G70" s="77">
        <v>3645.48</v>
      </c>
      <c r="H70" s="77">
        <v>792.35119309057768</v>
      </c>
      <c r="I70" s="77">
        <v>225.13425325672179</v>
      </c>
      <c r="J70" s="77">
        <v>112.53008141112618</v>
      </c>
      <c r="K70" s="76">
        <v>4.3405529305487649</v>
      </c>
      <c r="L70" s="76">
        <v>1.8193363472370594</v>
      </c>
      <c r="M70" s="76">
        <v>0.3306691657593569</v>
      </c>
      <c r="N70" s="76">
        <v>1.7695168969713966</v>
      </c>
      <c r="O70" s="75">
        <v>9019337.3714364395</v>
      </c>
      <c r="P70" s="75">
        <v>821685.39545881236</v>
      </c>
      <c r="Q70" s="75">
        <v>42433.624753705903</v>
      </c>
      <c r="R70" s="75">
        <v>113500.61187049613</v>
      </c>
      <c r="S70" s="76">
        <v>4.3405529305487649</v>
      </c>
      <c r="T70" s="76">
        <v>0.39543580690782493</v>
      </c>
      <c r="U70" s="76">
        <v>2.0421166954216172E-2</v>
      </c>
      <c r="V70" s="76">
        <v>5.4622129451966442E-2</v>
      </c>
      <c r="W70" s="76">
        <v>0.1197714055944239</v>
      </c>
      <c r="X70" s="76">
        <v>4.811032033862773</v>
      </c>
      <c r="Y70" s="75">
        <v>9996957.0035194568</v>
      </c>
      <c r="Z70" s="76">
        <v>4.8968026179468715E-2</v>
      </c>
      <c r="AA70" s="76">
        <v>0</v>
      </c>
      <c r="AB70" s="76">
        <v>0</v>
      </c>
      <c r="AC70" s="75">
        <v>101751.81724373587</v>
      </c>
      <c r="AD70" s="75">
        <v>0</v>
      </c>
      <c r="AE70" s="75">
        <v>0</v>
      </c>
      <c r="AF70" s="76">
        <v>4.8600000000000003</v>
      </c>
      <c r="AG70" s="75">
        <v>10098709</v>
      </c>
      <c r="AH70" s="4"/>
      <c r="AI70" s="80">
        <v>1730.29</v>
      </c>
      <c r="AJ70" s="75">
        <v>4793250</v>
      </c>
      <c r="AK70" s="41"/>
    </row>
    <row r="71" spans="1:37" s="3" customFormat="1" ht="15.5" x14ac:dyDescent="0.35">
      <c r="A71" s="64" t="s">
        <v>92</v>
      </c>
      <c r="B71" s="65">
        <v>342</v>
      </c>
      <c r="C71" s="64" t="s">
        <v>268</v>
      </c>
      <c r="D71" s="75">
        <v>6878542</v>
      </c>
      <c r="E71" s="76">
        <v>4.8699999999999992</v>
      </c>
      <c r="F71" s="77">
        <v>1.0530776313426415</v>
      </c>
      <c r="G71" s="77">
        <v>2477.9499999999998</v>
      </c>
      <c r="H71" s="77">
        <v>580.05726555989997</v>
      </c>
      <c r="I71" s="77">
        <v>112.62683963175175</v>
      </c>
      <c r="J71" s="77">
        <v>101.06801823416507</v>
      </c>
      <c r="K71" s="76">
        <v>4.4571449424364324</v>
      </c>
      <c r="L71" s="76">
        <v>1.8682057167433797</v>
      </c>
      <c r="M71" s="76">
        <v>0.33955130218805052</v>
      </c>
      <c r="N71" s="76">
        <v>1.8170480614078672</v>
      </c>
      <c r="O71" s="75">
        <v>6295411.9167629043</v>
      </c>
      <c r="P71" s="75">
        <v>617689.79074779653</v>
      </c>
      <c r="Q71" s="75">
        <v>21798.276333223046</v>
      </c>
      <c r="R71" s="75">
        <v>104677.90456355302</v>
      </c>
      <c r="S71" s="76">
        <v>4.4571449424364324</v>
      </c>
      <c r="T71" s="76">
        <v>0.43732371498922001</v>
      </c>
      <c r="U71" s="76">
        <v>1.5433156463320909E-2</v>
      </c>
      <c r="V71" s="76">
        <v>7.4111845115004182E-2</v>
      </c>
      <c r="W71" s="76">
        <v>0.25120620904464808</v>
      </c>
      <c r="X71" s="76">
        <v>4.9840136590039776</v>
      </c>
      <c r="Y71" s="75">
        <v>7039577.8884074762</v>
      </c>
      <c r="Z71" s="76">
        <v>0</v>
      </c>
      <c r="AA71" s="76">
        <v>0</v>
      </c>
      <c r="AB71" s="76">
        <v>0</v>
      </c>
      <c r="AC71" s="75">
        <v>0</v>
      </c>
      <c r="AD71" s="75">
        <v>0</v>
      </c>
      <c r="AE71" s="75">
        <v>0</v>
      </c>
      <c r="AF71" s="76">
        <v>4.9800000000000004</v>
      </c>
      <c r="AG71" s="75">
        <v>7033909</v>
      </c>
      <c r="AH71" s="4"/>
      <c r="AI71" s="80">
        <v>1226.73</v>
      </c>
      <c r="AJ71" s="75">
        <v>3482196</v>
      </c>
      <c r="AK71" s="41"/>
    </row>
    <row r="72" spans="1:37" s="3" customFormat="1" ht="15.5" x14ac:dyDescent="0.35">
      <c r="A72" s="64" t="s">
        <v>92</v>
      </c>
      <c r="B72" s="65">
        <v>356</v>
      </c>
      <c r="C72" s="64" t="s">
        <v>103</v>
      </c>
      <c r="D72" s="75">
        <v>12064577</v>
      </c>
      <c r="E72" s="76">
        <v>4.6900000000000004</v>
      </c>
      <c r="F72" s="77">
        <v>1.0427599725408887</v>
      </c>
      <c r="G72" s="77">
        <v>4512.99</v>
      </c>
      <c r="H72" s="77">
        <v>769.01213461538464</v>
      </c>
      <c r="I72" s="77">
        <v>482.70960348384142</v>
      </c>
      <c r="J72" s="77">
        <v>132.62407938718661</v>
      </c>
      <c r="K72" s="76">
        <v>4.4134755116392128</v>
      </c>
      <c r="L72" s="76">
        <v>1.8499017393506907</v>
      </c>
      <c r="M72" s="76">
        <v>0.33622450615953697</v>
      </c>
      <c r="N72" s="76">
        <v>1.799245307493049</v>
      </c>
      <c r="O72" s="75">
        <v>11353243.384085409</v>
      </c>
      <c r="P72" s="75">
        <v>810880.22468186892</v>
      </c>
      <c r="Q72" s="75">
        <v>92510.314888397668</v>
      </c>
      <c r="R72" s="75">
        <v>136015.25392384923</v>
      </c>
      <c r="S72" s="76">
        <v>4.4134755116392128</v>
      </c>
      <c r="T72" s="76">
        <v>0.31522269834561734</v>
      </c>
      <c r="U72" s="76">
        <v>3.5962587563859102E-2</v>
      </c>
      <c r="V72" s="76">
        <v>5.2874757643597954E-2</v>
      </c>
      <c r="W72" s="76">
        <v>0.1975504368016967</v>
      </c>
      <c r="X72" s="76">
        <v>4.8175355551922872</v>
      </c>
      <c r="Y72" s="75">
        <v>12392649.177579528</v>
      </c>
      <c r="Z72" s="76">
        <v>4.2464437124486665E-2</v>
      </c>
      <c r="AA72" s="76">
        <v>0</v>
      </c>
      <c r="AB72" s="76">
        <v>0</v>
      </c>
      <c r="AC72" s="75">
        <v>109235.70065610913</v>
      </c>
      <c r="AD72" s="75">
        <v>0</v>
      </c>
      <c r="AE72" s="75">
        <v>0</v>
      </c>
      <c r="AF72" s="76">
        <v>4.8600000000000003</v>
      </c>
      <c r="AG72" s="75">
        <v>12501885</v>
      </c>
      <c r="AH72" s="4"/>
      <c r="AI72" s="80">
        <v>2372.56</v>
      </c>
      <c r="AJ72" s="75">
        <v>6572466</v>
      </c>
      <c r="AK72" s="41"/>
    </row>
    <row r="73" spans="1:37" s="3" customFormat="1" ht="15.5" x14ac:dyDescent="0.35">
      <c r="A73" s="64" t="s">
        <v>92</v>
      </c>
      <c r="B73" s="65">
        <v>357</v>
      </c>
      <c r="C73" s="64" t="s">
        <v>104</v>
      </c>
      <c r="D73" s="75">
        <v>9933788</v>
      </c>
      <c r="E73" s="76">
        <v>4.93</v>
      </c>
      <c r="F73" s="77">
        <v>1.0432806743908905</v>
      </c>
      <c r="G73" s="77">
        <v>3535.03</v>
      </c>
      <c r="H73" s="77">
        <v>982.09263218800072</v>
      </c>
      <c r="I73" s="77">
        <v>527.86298958518785</v>
      </c>
      <c r="J73" s="77">
        <v>116.7510759278175</v>
      </c>
      <c r="K73" s="76">
        <v>4.4156793791872246</v>
      </c>
      <c r="L73" s="76">
        <v>1.850825487177004</v>
      </c>
      <c r="M73" s="76">
        <v>0.33639239975632185</v>
      </c>
      <c r="N73" s="76">
        <v>1.8001437600467423</v>
      </c>
      <c r="O73" s="75">
        <v>8897448.6732106842</v>
      </c>
      <c r="P73" s="75">
        <v>1036078.7824207124</v>
      </c>
      <c r="Q73" s="75">
        <v>101214.38575119137</v>
      </c>
      <c r="R73" s="75">
        <v>119796.17086181632</v>
      </c>
      <c r="S73" s="76">
        <v>4.4156793791872255</v>
      </c>
      <c r="T73" s="76">
        <v>0.51419141405371449</v>
      </c>
      <c r="U73" s="76">
        <v>5.0231284546130489E-2</v>
      </c>
      <c r="V73" s="76">
        <v>5.945316470021586E-2</v>
      </c>
      <c r="W73" s="76">
        <v>0.20906679753494117</v>
      </c>
      <c r="X73" s="76">
        <v>5.0395552424872863</v>
      </c>
      <c r="Y73" s="75">
        <v>10154538.012244405</v>
      </c>
      <c r="Z73" s="76">
        <v>0</v>
      </c>
      <c r="AA73" s="76">
        <v>0</v>
      </c>
      <c r="AB73" s="76">
        <v>0</v>
      </c>
      <c r="AC73" s="75">
        <v>0</v>
      </c>
      <c r="AD73" s="75">
        <v>0</v>
      </c>
      <c r="AE73" s="75">
        <v>0</v>
      </c>
      <c r="AF73" s="76">
        <v>5.04</v>
      </c>
      <c r="AG73" s="75">
        <v>10155435</v>
      </c>
      <c r="AH73" s="4"/>
      <c r="AI73" s="80">
        <v>1568.18</v>
      </c>
      <c r="AJ73" s="75">
        <v>4505068</v>
      </c>
      <c r="AK73" s="41"/>
    </row>
    <row r="74" spans="1:37" s="3" customFormat="1" ht="15.5" x14ac:dyDescent="0.35">
      <c r="A74" s="64" t="s">
        <v>92</v>
      </c>
      <c r="B74" s="65">
        <v>358</v>
      </c>
      <c r="C74" s="64" t="s">
        <v>105</v>
      </c>
      <c r="D74" s="75">
        <v>10180329</v>
      </c>
      <c r="E74" s="76">
        <v>4.71</v>
      </c>
      <c r="F74" s="77">
        <v>1.0566786711755614</v>
      </c>
      <c r="G74" s="77">
        <v>3791.98</v>
      </c>
      <c r="H74" s="77">
        <v>535.67498464508208</v>
      </c>
      <c r="I74" s="77">
        <v>808.66959638501362</v>
      </c>
      <c r="J74" s="77">
        <v>74.196245148771027</v>
      </c>
      <c r="K74" s="76">
        <v>4.4723863225598972</v>
      </c>
      <c r="L74" s="76">
        <v>1.8745941187014614</v>
      </c>
      <c r="M74" s="76">
        <v>0.34071241104470718</v>
      </c>
      <c r="N74" s="76">
        <v>1.8232615277779742</v>
      </c>
      <c r="O74" s="75">
        <v>9666743.7078297865</v>
      </c>
      <c r="P74" s="75">
        <v>572378.71017816488</v>
      </c>
      <c r="Q74" s="75">
        <v>157048.54771604628</v>
      </c>
      <c r="R74" s="75">
        <v>77109.120792642323</v>
      </c>
      <c r="S74" s="76">
        <v>4.4723863225598963</v>
      </c>
      <c r="T74" s="76">
        <v>0.26481499790377755</v>
      </c>
      <c r="U74" s="76">
        <v>7.2659604724415267E-2</v>
      </c>
      <c r="V74" s="76">
        <v>3.5675071937440968E-2</v>
      </c>
      <c r="W74" s="76">
        <v>0.25990733885532791</v>
      </c>
      <c r="X74" s="76">
        <v>4.8455359971255305</v>
      </c>
      <c r="Y74" s="75">
        <v>10473280.086516639</v>
      </c>
      <c r="Z74" s="76">
        <v>1.4464003181232421E-2</v>
      </c>
      <c r="AA74" s="76">
        <v>0</v>
      </c>
      <c r="AB74" s="76">
        <v>0</v>
      </c>
      <c r="AC74" s="75">
        <v>31262.910146406739</v>
      </c>
      <c r="AD74" s="75">
        <v>0</v>
      </c>
      <c r="AE74" s="75">
        <v>0</v>
      </c>
      <c r="AF74" s="76">
        <v>4.8600000000000003</v>
      </c>
      <c r="AG74" s="75">
        <v>10504543</v>
      </c>
      <c r="AH74" s="4"/>
      <c r="AI74" s="80">
        <v>2113.89</v>
      </c>
      <c r="AJ74" s="75">
        <v>5855899</v>
      </c>
      <c r="AK74" s="41"/>
    </row>
    <row r="75" spans="1:37" s="3" customFormat="1" ht="15.5" x14ac:dyDescent="0.35">
      <c r="A75" s="64" t="s">
        <v>92</v>
      </c>
      <c r="B75" s="65">
        <v>877</v>
      </c>
      <c r="C75" s="64" t="s">
        <v>172</v>
      </c>
      <c r="D75" s="75">
        <v>7743601</v>
      </c>
      <c r="E75" s="76">
        <v>4.67</v>
      </c>
      <c r="F75" s="77">
        <v>1.0595801978947406</v>
      </c>
      <c r="G75" s="77">
        <v>2909.05</v>
      </c>
      <c r="H75" s="77">
        <v>599.67190171514596</v>
      </c>
      <c r="I75" s="77">
        <v>278.70007569204154</v>
      </c>
      <c r="J75" s="77">
        <v>57.315175015719973</v>
      </c>
      <c r="K75" s="76">
        <v>4.4846670175028187</v>
      </c>
      <c r="L75" s="76">
        <v>1.8797415538408282</v>
      </c>
      <c r="M75" s="76">
        <v>0.34164797091845989</v>
      </c>
      <c r="N75" s="76">
        <v>1.828268009107832</v>
      </c>
      <c r="O75" s="75">
        <v>7436288.7347419485</v>
      </c>
      <c r="P75" s="75">
        <v>642520.06962508627</v>
      </c>
      <c r="Q75" s="75">
        <v>54273.86975235409</v>
      </c>
      <c r="R75" s="75">
        <v>59728.875523064671</v>
      </c>
      <c r="S75" s="76">
        <v>4.4846670175028196</v>
      </c>
      <c r="T75" s="76">
        <v>0.38749014019171646</v>
      </c>
      <c r="U75" s="76">
        <v>3.2731412438771139E-2</v>
      </c>
      <c r="V75" s="76">
        <v>3.6021209988710168E-2</v>
      </c>
      <c r="W75" s="76">
        <v>0.27782737263741542</v>
      </c>
      <c r="X75" s="76">
        <v>4.9409097801220172</v>
      </c>
      <c r="Y75" s="75">
        <v>8192811.5496424539</v>
      </c>
      <c r="Z75" s="76">
        <v>0</v>
      </c>
      <c r="AA75" s="76">
        <v>0</v>
      </c>
      <c r="AB75" s="76">
        <v>6.177068110781736E-2</v>
      </c>
      <c r="AC75" s="75">
        <v>0</v>
      </c>
      <c r="AD75" s="75">
        <v>0</v>
      </c>
      <c r="AE75" s="75">
        <v>102425.57992971677</v>
      </c>
      <c r="AF75" s="76">
        <v>4.88</v>
      </c>
      <c r="AG75" s="75">
        <v>8091814</v>
      </c>
      <c r="AH75" s="4"/>
      <c r="AI75" s="80">
        <v>1598.21</v>
      </c>
      <c r="AJ75" s="75">
        <v>4445581</v>
      </c>
      <c r="AK75" s="41"/>
    </row>
    <row r="76" spans="1:37" s="3" customFormat="1" ht="15.5" x14ac:dyDescent="0.35">
      <c r="A76" s="64" t="s">
        <v>92</v>
      </c>
      <c r="B76" s="65">
        <v>359</v>
      </c>
      <c r="C76" s="64" t="s">
        <v>106</v>
      </c>
      <c r="D76" s="75">
        <v>12146277</v>
      </c>
      <c r="E76" s="76">
        <v>4.6800000000000006</v>
      </c>
      <c r="F76" s="77">
        <v>1.0549513249073903</v>
      </c>
      <c r="G76" s="77">
        <v>4553.26</v>
      </c>
      <c r="H76" s="77">
        <v>1121.8579257399103</v>
      </c>
      <c r="I76" s="77">
        <v>334.56147821689189</v>
      </c>
      <c r="J76" s="77">
        <v>141.87780962398108</v>
      </c>
      <c r="K76" s="76">
        <v>4.4650753395384468</v>
      </c>
      <c r="L76" s="76">
        <v>1.8715297309707315</v>
      </c>
      <c r="M76" s="76">
        <v>0.34015545051565355</v>
      </c>
      <c r="N76" s="76">
        <v>1.8202810531248772</v>
      </c>
      <c r="O76" s="75">
        <v>11588469.896088891</v>
      </c>
      <c r="P76" s="75">
        <v>1196766.5633100164</v>
      </c>
      <c r="Q76" s="75">
        <v>64867.658898388421</v>
      </c>
      <c r="R76" s="75">
        <v>147206.76856891296</v>
      </c>
      <c r="S76" s="76">
        <v>4.4650753395384459</v>
      </c>
      <c r="T76" s="76">
        <v>0.46111806967917429</v>
      </c>
      <c r="U76" s="76">
        <v>2.4993721058768851E-2</v>
      </c>
      <c r="V76" s="76">
        <v>5.6719249223060209E-2</v>
      </c>
      <c r="W76" s="76">
        <v>0.26085667088936493</v>
      </c>
      <c r="X76" s="76">
        <v>5.0079063794994489</v>
      </c>
      <c r="Y76" s="75">
        <v>12997310.886866206</v>
      </c>
      <c r="Z76" s="76">
        <v>0</v>
      </c>
      <c r="AA76" s="76">
        <v>0</v>
      </c>
      <c r="AB76" s="76">
        <v>0.11831951581142164</v>
      </c>
      <c r="AC76" s="75">
        <v>0</v>
      </c>
      <c r="AD76" s="75">
        <v>0</v>
      </c>
      <c r="AE76" s="75">
        <v>307081.52558120276</v>
      </c>
      <c r="AF76" s="76">
        <v>4.8899999999999997</v>
      </c>
      <c r="AG76" s="75">
        <v>12691302</v>
      </c>
      <c r="AH76" s="4"/>
      <c r="AI76" s="80">
        <v>2442.37</v>
      </c>
      <c r="AJ76" s="75">
        <v>6807618</v>
      </c>
      <c r="AK76" s="41"/>
    </row>
    <row r="77" spans="1:37" s="3" customFormat="1" ht="15.5" x14ac:dyDescent="0.35">
      <c r="A77" s="64" t="s">
        <v>92</v>
      </c>
      <c r="B77" s="65">
        <v>344</v>
      </c>
      <c r="C77" s="64" t="s">
        <v>96</v>
      </c>
      <c r="D77" s="75">
        <v>11915612</v>
      </c>
      <c r="E77" s="76">
        <v>4.7099999999999991</v>
      </c>
      <c r="F77" s="77">
        <v>1.0418564947076436</v>
      </c>
      <c r="G77" s="77">
        <v>4438.34</v>
      </c>
      <c r="H77" s="77">
        <v>1190.1702894851978</v>
      </c>
      <c r="I77" s="77">
        <v>189.1751475409836</v>
      </c>
      <c r="J77" s="77">
        <v>155.00113874167687</v>
      </c>
      <c r="K77" s="76">
        <v>4.4096515469710837</v>
      </c>
      <c r="L77" s="76">
        <v>1.8482989302103356</v>
      </c>
      <c r="M77" s="76">
        <v>0.33593319138307048</v>
      </c>
      <c r="N77" s="76">
        <v>1.7976863885714403</v>
      </c>
      <c r="O77" s="75">
        <v>11155773.722780677</v>
      </c>
      <c r="P77" s="75">
        <v>1253880.5695094615</v>
      </c>
      <c r="Q77" s="75">
        <v>36223.620294969325</v>
      </c>
      <c r="R77" s="75">
        <v>158826.75927752192</v>
      </c>
      <c r="S77" s="76">
        <v>4.4096515469710837</v>
      </c>
      <c r="T77" s="76">
        <v>0.49563360914747778</v>
      </c>
      <c r="U77" s="76">
        <v>1.4318463895016115E-2</v>
      </c>
      <c r="V77" s="76">
        <v>6.2781003106788982E-2</v>
      </c>
      <c r="W77" s="76">
        <v>0.20016687199094907</v>
      </c>
      <c r="X77" s="76">
        <v>4.9823846231203666</v>
      </c>
      <c r="Y77" s="75">
        <v>12604704.671862626</v>
      </c>
      <c r="Z77" s="76">
        <v>0</v>
      </c>
      <c r="AA77" s="76">
        <v>0</v>
      </c>
      <c r="AB77" s="76">
        <v>6.1454375187264709E-2</v>
      </c>
      <c r="AC77" s="75">
        <v>0</v>
      </c>
      <c r="AD77" s="75">
        <v>0</v>
      </c>
      <c r="AE77" s="75">
        <v>155470.58459412731</v>
      </c>
      <c r="AF77" s="76">
        <v>4.92</v>
      </c>
      <c r="AG77" s="75">
        <v>12446881</v>
      </c>
      <c r="AH77" s="4"/>
      <c r="AI77" s="80">
        <v>2157.6</v>
      </c>
      <c r="AJ77" s="75">
        <v>6050774</v>
      </c>
      <c r="AK77" s="41"/>
    </row>
    <row r="78" spans="1:37" s="3" customFormat="1" ht="15.5" x14ac:dyDescent="0.35">
      <c r="A78" s="64" t="s">
        <v>52</v>
      </c>
      <c r="B78" s="65">
        <v>301</v>
      </c>
      <c r="C78" s="64" t="s">
        <v>64</v>
      </c>
      <c r="D78" s="75">
        <v>14353952</v>
      </c>
      <c r="E78" s="76">
        <v>5.96</v>
      </c>
      <c r="F78" s="77">
        <v>1.1683088766139336</v>
      </c>
      <c r="G78" s="77">
        <v>4225.2299999999996</v>
      </c>
      <c r="H78" s="77">
        <v>953.92608184327366</v>
      </c>
      <c r="I78" s="77">
        <v>2229.9965846633863</v>
      </c>
      <c r="J78" s="77">
        <v>115.10700076026355</v>
      </c>
      <c r="K78" s="76">
        <v>4.9448605170391939</v>
      </c>
      <c r="L78" s="76">
        <v>2.0726309791894315</v>
      </c>
      <c r="M78" s="76">
        <v>0.37670613125296215</v>
      </c>
      <c r="N78" s="76">
        <v>2.0158754836244626</v>
      </c>
      <c r="O78" s="75">
        <v>11909108.611373423</v>
      </c>
      <c r="P78" s="75">
        <v>1126967.9469785425</v>
      </c>
      <c r="Q78" s="75">
        <v>478830.43008604192</v>
      </c>
      <c r="R78" s="75">
        <v>132263.58707090985</v>
      </c>
      <c r="S78" s="76">
        <v>4.9448605170391939</v>
      </c>
      <c r="T78" s="76">
        <v>0.46793588729729796</v>
      </c>
      <c r="U78" s="76">
        <v>0.19881838056528592</v>
      </c>
      <c r="V78" s="76">
        <v>5.4918047260423132E-2</v>
      </c>
      <c r="W78" s="76">
        <v>0.81633187453077038</v>
      </c>
      <c r="X78" s="76">
        <v>5.6665328321622006</v>
      </c>
      <c r="Y78" s="75">
        <v>13647170.575508913</v>
      </c>
      <c r="Z78" s="76">
        <v>0</v>
      </c>
      <c r="AA78" s="76">
        <v>0.35306723050022271</v>
      </c>
      <c r="AB78" s="76">
        <v>0</v>
      </c>
      <c r="AC78" s="75">
        <v>0</v>
      </c>
      <c r="AD78" s="75">
        <v>850320.44496607978</v>
      </c>
      <c r="AE78" s="75">
        <v>0</v>
      </c>
      <c r="AF78" s="76">
        <v>6.02</v>
      </c>
      <c r="AG78" s="75">
        <v>14498455</v>
      </c>
      <c r="AH78" s="4"/>
      <c r="AI78" s="80">
        <v>1056.53</v>
      </c>
      <c r="AJ78" s="75">
        <v>3625378</v>
      </c>
      <c r="AK78" s="41"/>
    </row>
    <row r="79" spans="1:37" s="3" customFormat="1" ht="15.5" x14ac:dyDescent="0.35">
      <c r="A79" s="64" t="s">
        <v>52</v>
      </c>
      <c r="B79" s="65">
        <v>302</v>
      </c>
      <c r="C79" s="64" t="s">
        <v>65</v>
      </c>
      <c r="D79" s="75">
        <v>19707712</v>
      </c>
      <c r="E79" s="76">
        <v>6.3599999999999994</v>
      </c>
      <c r="F79" s="77">
        <v>1.2716229692349779</v>
      </c>
      <c r="G79" s="77">
        <v>5436.31</v>
      </c>
      <c r="H79" s="77">
        <v>933.9961831328385</v>
      </c>
      <c r="I79" s="77">
        <v>2870.1727518977491</v>
      </c>
      <c r="J79" s="77">
        <v>119.25908194303622</v>
      </c>
      <c r="K79" s="76">
        <v>5.3821368124450624</v>
      </c>
      <c r="L79" s="76">
        <v>2.2559146922892017</v>
      </c>
      <c r="M79" s="76">
        <v>0.410018428124301</v>
      </c>
      <c r="N79" s="76">
        <v>2.1941402820836569</v>
      </c>
      <c r="O79" s="75">
        <v>16677609.579672035</v>
      </c>
      <c r="P79" s="75">
        <v>1200998.9558807015</v>
      </c>
      <c r="Q79" s="75">
        <v>670789.52050163923</v>
      </c>
      <c r="R79" s="75">
        <v>149152.55874645294</v>
      </c>
      <c r="S79" s="76">
        <v>5.3821368124450624</v>
      </c>
      <c r="T79" s="76">
        <v>0.38758196498569913</v>
      </c>
      <c r="U79" s="76">
        <v>0.21647472645568674</v>
      </c>
      <c r="V79" s="76">
        <v>4.8133965078432144E-2</v>
      </c>
      <c r="W79" s="76">
        <v>1.2889527667485501</v>
      </c>
      <c r="X79" s="76">
        <v>6.0343274689648805</v>
      </c>
      <c r="Y79" s="75">
        <v>18698550.614800829</v>
      </c>
      <c r="Z79" s="76">
        <v>0</v>
      </c>
      <c r="AA79" s="76">
        <v>0.38927210256698608</v>
      </c>
      <c r="AB79" s="76">
        <v>0</v>
      </c>
      <c r="AC79" s="75">
        <v>0</v>
      </c>
      <c r="AD79" s="75">
        <v>1206236.1796263813</v>
      </c>
      <c r="AE79" s="75">
        <v>0</v>
      </c>
      <c r="AF79" s="76">
        <v>6.42</v>
      </c>
      <c r="AG79" s="75">
        <v>19893633</v>
      </c>
      <c r="AH79" s="4"/>
      <c r="AI79" s="80">
        <v>1804.72</v>
      </c>
      <c r="AJ79" s="75">
        <v>6604193</v>
      </c>
      <c r="AK79" s="41"/>
    </row>
    <row r="80" spans="1:37" s="3" customFormat="1" ht="15.5" x14ac:dyDescent="0.35">
      <c r="A80" s="64" t="s">
        <v>52</v>
      </c>
      <c r="B80" s="65">
        <v>303</v>
      </c>
      <c r="C80" s="64" t="s">
        <v>66</v>
      </c>
      <c r="D80" s="75">
        <v>11456238</v>
      </c>
      <c r="E80" s="76">
        <v>5.51</v>
      </c>
      <c r="F80" s="77">
        <v>1.2601686504835907</v>
      </c>
      <c r="G80" s="77">
        <v>3647.67</v>
      </c>
      <c r="H80" s="77">
        <v>636.01623413996072</v>
      </c>
      <c r="I80" s="77">
        <v>817.16714453891427</v>
      </c>
      <c r="J80" s="77">
        <v>95.96177999999999</v>
      </c>
      <c r="K80" s="76">
        <v>5.3336564750299482</v>
      </c>
      <c r="L80" s="76">
        <v>2.2355942304962193</v>
      </c>
      <c r="M80" s="76">
        <v>0.40632513075290805</v>
      </c>
      <c r="N80" s="76">
        <v>2.1743762617849636</v>
      </c>
      <c r="O80" s="75">
        <v>11089588.667135321</v>
      </c>
      <c r="P80" s="75">
        <v>810468.30742078042</v>
      </c>
      <c r="Q80" s="75">
        <v>189260.26170550028</v>
      </c>
      <c r="R80" s="75">
        <v>118934.49938825969</v>
      </c>
      <c r="S80" s="76">
        <v>5.3336564750299482</v>
      </c>
      <c r="T80" s="76">
        <v>0.38980341520620798</v>
      </c>
      <c r="U80" s="76">
        <v>9.1026750460363695E-2</v>
      </c>
      <c r="V80" s="76">
        <v>5.7202821656189028E-2</v>
      </c>
      <c r="W80" s="76">
        <v>1.2122421256018345</v>
      </c>
      <c r="X80" s="76">
        <v>5.8716894623527081</v>
      </c>
      <c r="Y80" s="75">
        <v>12208251.735649858</v>
      </c>
      <c r="Z80" s="76">
        <v>0</v>
      </c>
      <c r="AA80" s="76">
        <v>0</v>
      </c>
      <c r="AB80" s="76">
        <v>0.11493290328702166</v>
      </c>
      <c r="AC80" s="75">
        <v>0</v>
      </c>
      <c r="AD80" s="75">
        <v>0</v>
      </c>
      <c r="AE80" s="75">
        <v>238965.26289979307</v>
      </c>
      <c r="AF80" s="76">
        <v>5.76</v>
      </c>
      <c r="AG80" s="75">
        <v>11976031</v>
      </c>
      <c r="AH80" s="4"/>
      <c r="AI80" s="80">
        <v>1251.8499999999999</v>
      </c>
      <c r="AJ80" s="75">
        <v>4110074</v>
      </c>
      <c r="AK80" s="41"/>
    </row>
    <row r="81" spans="1:37" s="3" customFormat="1" ht="15.5" x14ac:dyDescent="0.35">
      <c r="A81" s="64" t="s">
        <v>52</v>
      </c>
      <c r="B81" s="65">
        <v>304</v>
      </c>
      <c r="C81" s="64" t="s">
        <v>67</v>
      </c>
      <c r="D81" s="75">
        <v>14925038</v>
      </c>
      <c r="E81" s="76">
        <v>5.81</v>
      </c>
      <c r="F81" s="77">
        <v>1.2285621368803041</v>
      </c>
      <c r="G81" s="77">
        <v>4506.76</v>
      </c>
      <c r="H81" s="77">
        <v>740.65731773850007</v>
      </c>
      <c r="I81" s="77">
        <v>3078.696237293279</v>
      </c>
      <c r="J81" s="77">
        <v>95.898415452949081</v>
      </c>
      <c r="K81" s="76">
        <v>5.1998820902532756</v>
      </c>
      <c r="L81" s="76">
        <v>2.1795228947821528</v>
      </c>
      <c r="M81" s="76">
        <v>0.39613401802559917</v>
      </c>
      <c r="N81" s="76">
        <v>2.1198403448103611</v>
      </c>
      <c r="O81" s="75">
        <v>13357733.747169819</v>
      </c>
      <c r="P81" s="75">
        <v>920139.36128343013</v>
      </c>
      <c r="Q81" s="75">
        <v>695158.49713278969</v>
      </c>
      <c r="R81" s="75">
        <v>115874.91814591171</v>
      </c>
      <c r="S81" s="76">
        <v>5.1998820902532765</v>
      </c>
      <c r="T81" s="76">
        <v>0.35819071377197814</v>
      </c>
      <c r="U81" s="76">
        <v>0.27061044092857844</v>
      </c>
      <c r="V81" s="76">
        <v>4.5107644977888071E-2</v>
      </c>
      <c r="W81" s="76">
        <v>1.0927621461621317</v>
      </c>
      <c r="X81" s="76">
        <v>5.8737908899317208</v>
      </c>
      <c r="Y81" s="75">
        <v>15088906.523731951</v>
      </c>
      <c r="Z81" s="76">
        <v>0</v>
      </c>
      <c r="AA81" s="76">
        <v>0</v>
      </c>
      <c r="AB81" s="76">
        <v>0</v>
      </c>
      <c r="AC81" s="75">
        <v>0</v>
      </c>
      <c r="AD81" s="75">
        <v>0</v>
      </c>
      <c r="AE81" s="75">
        <v>0</v>
      </c>
      <c r="AF81" s="76">
        <v>5.87</v>
      </c>
      <c r="AG81" s="75">
        <v>15079169</v>
      </c>
      <c r="AH81" s="4"/>
      <c r="AI81" s="80">
        <v>1120.52</v>
      </c>
      <c r="AJ81" s="75">
        <v>3749148</v>
      </c>
      <c r="AK81" s="41"/>
    </row>
    <row r="82" spans="1:37" s="3" customFormat="1" ht="15.5" x14ac:dyDescent="0.35">
      <c r="A82" s="64" t="s">
        <v>52</v>
      </c>
      <c r="B82" s="65">
        <v>305</v>
      </c>
      <c r="C82" s="64" t="s">
        <v>68</v>
      </c>
      <c r="D82" s="75">
        <v>15219915</v>
      </c>
      <c r="E82" s="76">
        <v>5.25</v>
      </c>
      <c r="F82" s="77">
        <v>1.31277166652667</v>
      </c>
      <c r="G82" s="77">
        <v>5086.0200000000004</v>
      </c>
      <c r="H82" s="77">
        <v>690.99682417229189</v>
      </c>
      <c r="I82" s="77">
        <v>822.69311689703204</v>
      </c>
      <c r="J82" s="77">
        <v>103.03171270718234</v>
      </c>
      <c r="K82" s="76">
        <v>5.556298434117414</v>
      </c>
      <c r="L82" s="76">
        <v>2.3289142786718977</v>
      </c>
      <c r="M82" s="76">
        <v>0.42328629493001979</v>
      </c>
      <c r="N82" s="76">
        <v>2.2651408981996783</v>
      </c>
      <c r="O82" s="75">
        <v>16107883.628277214</v>
      </c>
      <c r="P82" s="75">
        <v>917285.25108911761</v>
      </c>
      <c r="Q82" s="75">
        <v>198493.79114999139</v>
      </c>
      <c r="R82" s="75">
        <v>133027.36737082098</v>
      </c>
      <c r="S82" s="76">
        <v>5.556298434117414</v>
      </c>
      <c r="T82" s="76">
        <v>0.31641094025029104</v>
      </c>
      <c r="U82" s="76">
        <v>6.8469003526485231E-2</v>
      </c>
      <c r="V82" s="76">
        <v>4.588683219189036E-2</v>
      </c>
      <c r="W82" s="76">
        <v>1.4264356941195668</v>
      </c>
      <c r="X82" s="76">
        <v>5.9870652100860804</v>
      </c>
      <c r="Y82" s="75">
        <v>17356690.037887149</v>
      </c>
      <c r="Z82" s="76">
        <v>0</v>
      </c>
      <c r="AA82" s="76">
        <v>0</v>
      </c>
      <c r="AB82" s="76">
        <v>0.50195248472732068</v>
      </c>
      <c r="AC82" s="75">
        <v>0</v>
      </c>
      <c r="AD82" s="75">
        <v>0</v>
      </c>
      <c r="AE82" s="75">
        <v>1455176.0145325232</v>
      </c>
      <c r="AF82" s="76">
        <v>5.49</v>
      </c>
      <c r="AG82" s="75">
        <v>15915683</v>
      </c>
      <c r="AH82" s="4"/>
      <c r="AI82" s="80">
        <v>1657.63</v>
      </c>
      <c r="AJ82" s="75">
        <v>5187222</v>
      </c>
      <c r="AK82" s="41"/>
    </row>
    <row r="83" spans="1:37" s="3" customFormat="1" ht="15.5" x14ac:dyDescent="0.35">
      <c r="A83" s="64" t="s">
        <v>52</v>
      </c>
      <c r="B83" s="65">
        <v>306</v>
      </c>
      <c r="C83" s="64" t="s">
        <v>69</v>
      </c>
      <c r="D83" s="75">
        <v>18438642</v>
      </c>
      <c r="E83" s="76">
        <v>5.51</v>
      </c>
      <c r="F83" s="77">
        <v>1.3031862375417742</v>
      </c>
      <c r="G83" s="77">
        <v>5870.87</v>
      </c>
      <c r="H83" s="77">
        <v>1587.6230858271306</v>
      </c>
      <c r="I83" s="77">
        <v>2185.3084451970444</v>
      </c>
      <c r="J83" s="77">
        <v>164.50035383924561</v>
      </c>
      <c r="K83" s="76">
        <v>5.5157281617561624</v>
      </c>
      <c r="L83" s="76">
        <v>2.3119093089583274</v>
      </c>
      <c r="M83" s="76">
        <v>0.42019559696342945</v>
      </c>
      <c r="N83" s="76">
        <v>2.2486015808346695</v>
      </c>
      <c r="O83" s="75">
        <v>18457810.106015362</v>
      </c>
      <c r="P83" s="75">
        <v>2092151.1370073068</v>
      </c>
      <c r="Q83" s="75">
        <v>523406.48240691365</v>
      </c>
      <c r="R83" s="75">
        <v>210840.58074375038</v>
      </c>
      <c r="S83" s="76">
        <v>5.5157281617561633</v>
      </c>
      <c r="T83" s="76">
        <v>0.62519534434264246</v>
      </c>
      <c r="U83" s="76">
        <v>0.15640901377117802</v>
      </c>
      <c r="V83" s="76">
        <v>6.3005271057064827E-2</v>
      </c>
      <c r="W83" s="76">
        <v>1.4797323887976654</v>
      </c>
      <c r="X83" s="76">
        <v>6.3603377909270487</v>
      </c>
      <c r="Y83" s="75">
        <v>21284208.306173336</v>
      </c>
      <c r="Z83" s="76">
        <v>0</v>
      </c>
      <c r="AA83" s="76">
        <v>0</v>
      </c>
      <c r="AB83" s="76">
        <v>0.60358032890652957</v>
      </c>
      <c r="AC83" s="75">
        <v>0</v>
      </c>
      <c r="AD83" s="75">
        <v>0</v>
      </c>
      <c r="AE83" s="75">
        <v>2019818.7379734619</v>
      </c>
      <c r="AF83" s="76">
        <v>5.76</v>
      </c>
      <c r="AG83" s="75">
        <v>19275241</v>
      </c>
      <c r="AH83" s="4"/>
      <c r="AI83" s="80">
        <v>2026.67</v>
      </c>
      <c r="AJ83" s="75">
        <v>6653963</v>
      </c>
      <c r="AK83" s="41"/>
    </row>
    <row r="84" spans="1:37" s="3" customFormat="1" ht="15.5" x14ac:dyDescent="0.35">
      <c r="A84" s="64" t="s">
        <v>52</v>
      </c>
      <c r="B84" s="65">
        <v>307</v>
      </c>
      <c r="C84" s="64" t="s">
        <v>70</v>
      </c>
      <c r="D84" s="75">
        <v>19097705</v>
      </c>
      <c r="E84" s="76">
        <v>5.98</v>
      </c>
      <c r="F84" s="77">
        <v>1.2427873803204508</v>
      </c>
      <c r="G84" s="77">
        <v>5602.8</v>
      </c>
      <c r="H84" s="77">
        <v>1189.2253914355781</v>
      </c>
      <c r="I84" s="77">
        <v>3529.4045136782966</v>
      </c>
      <c r="J84" s="77">
        <v>127.81607367099205</v>
      </c>
      <c r="K84" s="76">
        <v>5.2600903502780749</v>
      </c>
      <c r="L84" s="76">
        <v>2.204759098007802</v>
      </c>
      <c r="M84" s="76">
        <v>0.40072076433022391</v>
      </c>
      <c r="N84" s="76">
        <v>2.1443854972726899</v>
      </c>
      <c r="O84" s="75">
        <v>16798603.502286658</v>
      </c>
      <c r="P84" s="75">
        <v>1494514.6357692038</v>
      </c>
      <c r="Q84" s="75">
        <v>806154.23438047431</v>
      </c>
      <c r="R84" s="75">
        <v>156229.55277809544</v>
      </c>
      <c r="S84" s="76">
        <v>5.2600903502780749</v>
      </c>
      <c r="T84" s="76">
        <v>0.46797235335001791</v>
      </c>
      <c r="U84" s="76">
        <v>0.25242837052040218</v>
      </c>
      <c r="V84" s="76">
        <v>4.8919635664027461E-2</v>
      </c>
      <c r="W84" s="76">
        <v>1.1778883936961098</v>
      </c>
      <c r="X84" s="76">
        <v>6.0294107098125229</v>
      </c>
      <c r="Y84" s="75">
        <v>19255501.925214432</v>
      </c>
      <c r="Z84" s="76">
        <v>0</v>
      </c>
      <c r="AA84" s="76">
        <v>1.0389391086938815E-2</v>
      </c>
      <c r="AB84" s="76">
        <v>0</v>
      </c>
      <c r="AC84" s="75">
        <v>0</v>
      </c>
      <c r="AD84" s="75">
        <v>33179.517817683452</v>
      </c>
      <c r="AE84" s="75">
        <v>0</v>
      </c>
      <c r="AF84" s="76">
        <v>6.04</v>
      </c>
      <c r="AG84" s="75">
        <v>19289320</v>
      </c>
      <c r="AH84" s="4"/>
      <c r="AI84" s="80">
        <v>1307.47</v>
      </c>
      <c r="AJ84" s="75">
        <v>4501358</v>
      </c>
      <c r="AK84" s="41"/>
    </row>
    <row r="85" spans="1:37" s="3" customFormat="1" ht="15.5" x14ac:dyDescent="0.35">
      <c r="A85" s="64" t="s">
        <v>52</v>
      </c>
      <c r="B85" s="65">
        <v>308</v>
      </c>
      <c r="C85" s="64" t="s">
        <v>71</v>
      </c>
      <c r="D85" s="75">
        <v>17194250</v>
      </c>
      <c r="E85" s="76">
        <v>6.0699999999999994</v>
      </c>
      <c r="F85" s="77">
        <v>1.2364916624883517</v>
      </c>
      <c r="G85" s="77">
        <v>4969.58</v>
      </c>
      <c r="H85" s="77">
        <v>1166.5583869422173</v>
      </c>
      <c r="I85" s="77">
        <v>2528.2045759734242</v>
      </c>
      <c r="J85" s="77">
        <v>134.52112408306644</v>
      </c>
      <c r="K85" s="76">
        <v>5.2334437612145788</v>
      </c>
      <c r="L85" s="76">
        <v>2.1935902195748467</v>
      </c>
      <c r="M85" s="76">
        <v>0.39869079130214596</v>
      </c>
      <c r="N85" s="76">
        <v>2.1335224596945381</v>
      </c>
      <c r="O85" s="75">
        <v>14824569.944708345</v>
      </c>
      <c r="P85" s="75">
        <v>1458602.1088508908</v>
      </c>
      <c r="Q85" s="75">
        <v>574543.97329207405</v>
      </c>
      <c r="R85" s="75">
        <v>163592.18853470954</v>
      </c>
      <c r="S85" s="76">
        <v>5.2334437612145788</v>
      </c>
      <c r="T85" s="76">
        <v>0.51492300519550094</v>
      </c>
      <c r="U85" s="76">
        <v>0.20282838448491641</v>
      </c>
      <c r="V85" s="76">
        <v>5.7752131877256856E-2</v>
      </c>
      <c r="W85" s="76">
        <v>1.1492725554233649</v>
      </c>
      <c r="X85" s="76">
        <v>6.0089472827722519</v>
      </c>
      <c r="Y85" s="75">
        <v>17021308.215386018</v>
      </c>
      <c r="Z85" s="76">
        <v>0</v>
      </c>
      <c r="AA85" s="76">
        <v>0.12175292475291322</v>
      </c>
      <c r="AB85" s="76">
        <v>0</v>
      </c>
      <c r="AC85" s="75">
        <v>0</v>
      </c>
      <c r="AD85" s="75">
        <v>344884.71288234199</v>
      </c>
      <c r="AE85" s="75">
        <v>0</v>
      </c>
      <c r="AF85" s="76">
        <v>6.13</v>
      </c>
      <c r="AG85" s="75">
        <v>17364210</v>
      </c>
      <c r="AH85" s="4"/>
      <c r="AI85" s="80">
        <v>1298.24</v>
      </c>
      <c r="AJ85" s="75">
        <v>4536181</v>
      </c>
      <c r="AK85" s="41"/>
    </row>
    <row r="86" spans="1:37" s="3" customFormat="1" ht="15.5" x14ac:dyDescent="0.35">
      <c r="A86" s="64" t="s">
        <v>52</v>
      </c>
      <c r="B86" s="65">
        <v>203</v>
      </c>
      <c r="C86" s="64" t="s">
        <v>53</v>
      </c>
      <c r="D86" s="75">
        <v>17799506</v>
      </c>
      <c r="E86" s="76">
        <v>6.6199999999999992</v>
      </c>
      <c r="F86" s="77">
        <v>1.3844209671016607</v>
      </c>
      <c r="G86" s="77">
        <v>4717.1000000000004</v>
      </c>
      <c r="H86" s="77">
        <v>1172.8342724773063</v>
      </c>
      <c r="I86" s="77">
        <v>1750.177549440768</v>
      </c>
      <c r="J86" s="77">
        <v>105.87832592938976</v>
      </c>
      <c r="K86" s="76">
        <v>5.859553681576962</v>
      </c>
      <c r="L86" s="76">
        <v>2.4560232675545128</v>
      </c>
      <c r="M86" s="76">
        <v>0.44638868794171344</v>
      </c>
      <c r="N86" s="76">
        <v>2.3887692223005597</v>
      </c>
      <c r="O86" s="75">
        <v>15754857.382679014</v>
      </c>
      <c r="P86" s="75">
        <v>1641889.7094480912</v>
      </c>
      <c r="Q86" s="75">
        <v>445317.89217714738</v>
      </c>
      <c r="R86" s="75">
        <v>144163.76518463512</v>
      </c>
      <c r="S86" s="76">
        <v>5.8595536815769629</v>
      </c>
      <c r="T86" s="76">
        <v>0.6106523631446511</v>
      </c>
      <c r="U86" s="76">
        <v>0.16562283181613865</v>
      </c>
      <c r="V86" s="76">
        <v>5.3617452733423832E-2</v>
      </c>
      <c r="W86" s="76">
        <v>1.8575010696759007</v>
      </c>
      <c r="X86" s="76">
        <v>6.6894463292711768</v>
      </c>
      <c r="Y86" s="75">
        <v>17986228.74948889</v>
      </c>
      <c r="Z86" s="76">
        <v>0</v>
      </c>
      <c r="AA86" s="76">
        <v>0</v>
      </c>
      <c r="AB86" s="76">
        <v>0</v>
      </c>
      <c r="AC86" s="75">
        <v>0</v>
      </c>
      <c r="AD86" s="75">
        <v>0</v>
      </c>
      <c r="AE86" s="75">
        <v>0</v>
      </c>
      <c r="AF86" s="76">
        <v>6.69</v>
      </c>
      <c r="AG86" s="75">
        <v>17987718</v>
      </c>
      <c r="AH86" s="4"/>
      <c r="AI86" s="80">
        <v>1517.08</v>
      </c>
      <c r="AJ86" s="75">
        <v>5785082</v>
      </c>
      <c r="AK86" s="41"/>
    </row>
    <row r="87" spans="1:37" s="3" customFormat="1" ht="15.5" x14ac:dyDescent="0.35">
      <c r="A87" s="64" t="s">
        <v>52</v>
      </c>
      <c r="B87" s="65">
        <v>310</v>
      </c>
      <c r="C87" s="64" t="s">
        <v>73</v>
      </c>
      <c r="D87" s="75">
        <v>13284616</v>
      </c>
      <c r="E87" s="76">
        <v>5.97</v>
      </c>
      <c r="F87" s="77">
        <v>1.2680589068147645</v>
      </c>
      <c r="G87" s="77">
        <v>3903.91</v>
      </c>
      <c r="H87" s="77">
        <v>510.69726937437389</v>
      </c>
      <c r="I87" s="77">
        <v>2513.7571743697481</v>
      </c>
      <c r="J87" s="77">
        <v>71.804733785091969</v>
      </c>
      <c r="K87" s="76">
        <v>5.3670519390055533</v>
      </c>
      <c r="L87" s="76">
        <v>2.2495918898764455</v>
      </c>
      <c r="M87" s="76">
        <v>0.40886924215752668</v>
      </c>
      <c r="N87" s="76">
        <v>2.1879906189262233</v>
      </c>
      <c r="O87" s="75">
        <v>11942918.009065807</v>
      </c>
      <c r="P87" s="75">
        <v>654850.44815898372</v>
      </c>
      <c r="Q87" s="75">
        <v>585844.8547859845</v>
      </c>
      <c r="R87" s="75">
        <v>89551.607832277354</v>
      </c>
      <c r="S87" s="76">
        <v>5.3670519390055542</v>
      </c>
      <c r="T87" s="76">
        <v>0.29428455967648798</v>
      </c>
      <c r="U87" s="76">
        <v>0.2632739973136175</v>
      </c>
      <c r="V87" s="76">
        <v>4.0243777114809531E-2</v>
      </c>
      <c r="W87" s="76">
        <v>1.2609290524016146</v>
      </c>
      <c r="X87" s="76">
        <v>5.9648542731104683</v>
      </c>
      <c r="Y87" s="75">
        <v>13273164.919843053</v>
      </c>
      <c r="Z87" s="76">
        <v>0</v>
      </c>
      <c r="AA87" s="76">
        <v>6.4845825369078014E-2</v>
      </c>
      <c r="AB87" s="76">
        <v>0</v>
      </c>
      <c r="AC87" s="75">
        <v>0</v>
      </c>
      <c r="AD87" s="75">
        <v>144296.79168646049</v>
      </c>
      <c r="AE87" s="75">
        <v>0</v>
      </c>
      <c r="AF87" s="76">
        <v>6.03</v>
      </c>
      <c r="AG87" s="75">
        <v>13418130</v>
      </c>
      <c r="AH87" s="4"/>
      <c r="AI87" s="80">
        <v>1113.8800000000001</v>
      </c>
      <c r="AJ87" s="75">
        <v>3828517</v>
      </c>
      <c r="AK87" s="41"/>
    </row>
    <row r="88" spans="1:37" s="3" customFormat="1" ht="15.5" x14ac:dyDescent="0.35">
      <c r="A88" s="64" t="s">
        <v>52</v>
      </c>
      <c r="B88" s="65">
        <v>311</v>
      </c>
      <c r="C88" s="64" t="s">
        <v>74</v>
      </c>
      <c r="D88" s="75">
        <v>13046108</v>
      </c>
      <c r="E88" s="76">
        <v>5.66</v>
      </c>
      <c r="F88" s="77">
        <v>1.1927761602338511</v>
      </c>
      <c r="G88" s="77">
        <v>4043.8</v>
      </c>
      <c r="H88" s="77">
        <v>693.69915867407042</v>
      </c>
      <c r="I88" s="77">
        <v>992.9185848897863</v>
      </c>
      <c r="J88" s="77">
        <v>107.25813081516456</v>
      </c>
      <c r="K88" s="76">
        <v>5.0484181524840119</v>
      </c>
      <c r="L88" s="76">
        <v>2.1160370090693306</v>
      </c>
      <c r="M88" s="76">
        <v>0.38459529133658771</v>
      </c>
      <c r="N88" s="76">
        <v>2.0580929127543595</v>
      </c>
      <c r="O88" s="75">
        <v>11636432.195258463</v>
      </c>
      <c r="P88" s="75">
        <v>836699.06296131678</v>
      </c>
      <c r="Q88" s="75">
        <v>217666.93308464385</v>
      </c>
      <c r="R88" s="75">
        <v>125825.90335360297</v>
      </c>
      <c r="S88" s="76">
        <v>5.0484181524840119</v>
      </c>
      <c r="T88" s="76">
        <v>0.36299844030728295</v>
      </c>
      <c r="U88" s="76">
        <v>9.443390188169537E-2</v>
      </c>
      <c r="V88" s="76">
        <v>5.4589049623119376E-2</v>
      </c>
      <c r="W88" s="76">
        <v>0.89867673441068074</v>
      </c>
      <c r="X88" s="76">
        <v>5.5604395442961092</v>
      </c>
      <c r="Y88" s="75">
        <v>12816624.094658026</v>
      </c>
      <c r="Z88" s="76">
        <v>0</v>
      </c>
      <c r="AA88" s="76">
        <v>0.15616073766942229</v>
      </c>
      <c r="AB88" s="76">
        <v>0</v>
      </c>
      <c r="AC88" s="75">
        <v>0</v>
      </c>
      <c r="AD88" s="75">
        <v>359945.19086293766</v>
      </c>
      <c r="AE88" s="75">
        <v>0</v>
      </c>
      <c r="AF88" s="76">
        <v>5.72</v>
      </c>
      <c r="AG88" s="75">
        <v>13184406</v>
      </c>
      <c r="AH88" s="4"/>
      <c r="AI88" s="80">
        <v>1575.92</v>
      </c>
      <c r="AJ88" s="75">
        <v>5138130</v>
      </c>
      <c r="AK88" s="41"/>
    </row>
    <row r="89" spans="1:37" s="3" customFormat="1" ht="15.5" x14ac:dyDescent="0.35">
      <c r="A89" s="64" t="s">
        <v>52</v>
      </c>
      <c r="B89" s="65">
        <v>312</v>
      </c>
      <c r="C89" s="64" t="s">
        <v>75</v>
      </c>
      <c r="D89" s="75">
        <v>16735266</v>
      </c>
      <c r="E89" s="76">
        <v>6.31</v>
      </c>
      <c r="F89" s="77">
        <v>1.2296303907658059</v>
      </c>
      <c r="G89" s="77">
        <v>4652.95</v>
      </c>
      <c r="H89" s="77">
        <v>805.25506239698598</v>
      </c>
      <c r="I89" s="77">
        <v>2310.0420933454998</v>
      </c>
      <c r="J89" s="77">
        <v>128.81749499666444</v>
      </c>
      <c r="K89" s="76">
        <v>5.2044034686030676</v>
      </c>
      <c r="L89" s="76">
        <v>2.1814180238366778</v>
      </c>
      <c r="M89" s="76">
        <v>0.39647846271523435</v>
      </c>
      <c r="N89" s="76">
        <v>2.1216835789594595</v>
      </c>
      <c r="O89" s="75">
        <v>13803022.597964885</v>
      </c>
      <c r="P89" s="75">
        <v>1001260.8069321528</v>
      </c>
      <c r="Q89" s="75">
        <v>522052.70464695018</v>
      </c>
      <c r="R89" s="75">
        <v>155786.67937575569</v>
      </c>
      <c r="S89" s="76">
        <v>5.2044034686030667</v>
      </c>
      <c r="T89" s="76">
        <v>0.37752348658346074</v>
      </c>
      <c r="U89" s="76">
        <v>0.19683898128651836</v>
      </c>
      <c r="V89" s="76">
        <v>5.8739071732366616E-2</v>
      </c>
      <c r="W89" s="76">
        <v>1.0901394160376299</v>
      </c>
      <c r="X89" s="76">
        <v>5.8375050082054125</v>
      </c>
      <c r="Y89" s="75">
        <v>15482122.788919741</v>
      </c>
      <c r="Z89" s="76">
        <v>0</v>
      </c>
      <c r="AA89" s="76">
        <v>0.53559525477312864</v>
      </c>
      <c r="AB89" s="76">
        <v>0</v>
      </c>
      <c r="AC89" s="75">
        <v>0</v>
      </c>
      <c r="AD89" s="75">
        <v>1420495.8261970785</v>
      </c>
      <c r="AE89" s="75">
        <v>0</v>
      </c>
      <c r="AF89" s="76">
        <v>6.37</v>
      </c>
      <c r="AG89" s="75">
        <v>16894397</v>
      </c>
      <c r="AH89" s="4"/>
      <c r="AI89" s="80">
        <v>1384.55</v>
      </c>
      <c r="AJ89" s="75">
        <v>5027163</v>
      </c>
      <c r="AK89" s="41"/>
    </row>
    <row r="90" spans="1:37" s="3" customFormat="1" ht="15.5" x14ac:dyDescent="0.35">
      <c r="A90" s="64" t="s">
        <v>52</v>
      </c>
      <c r="B90" s="65">
        <v>313</v>
      </c>
      <c r="C90" s="64" t="s">
        <v>76</v>
      </c>
      <c r="D90" s="75">
        <v>15089025</v>
      </c>
      <c r="E90" s="76">
        <v>6.3599999999999994</v>
      </c>
      <c r="F90" s="77">
        <v>1.2602004327557266</v>
      </c>
      <c r="G90" s="77">
        <v>4162.26</v>
      </c>
      <c r="H90" s="77">
        <v>798.59224230337782</v>
      </c>
      <c r="I90" s="77">
        <v>2676.4426448959243</v>
      </c>
      <c r="J90" s="77">
        <v>124.33197600299964</v>
      </c>
      <c r="K90" s="76">
        <v>5.3337909933116903</v>
      </c>
      <c r="L90" s="76">
        <v>2.2356506136352476</v>
      </c>
      <c r="M90" s="76">
        <v>0.4063353785367077</v>
      </c>
      <c r="N90" s="76">
        <v>2.1744311009670452</v>
      </c>
      <c r="O90" s="75">
        <v>12654356.192898264</v>
      </c>
      <c r="P90" s="75">
        <v>1017662.7448334401</v>
      </c>
      <c r="Q90" s="75">
        <v>619894.00108997629</v>
      </c>
      <c r="R90" s="75">
        <v>154100.24981539813</v>
      </c>
      <c r="S90" s="76">
        <v>5.3337909933116903</v>
      </c>
      <c r="T90" s="76">
        <v>0.42894322712898636</v>
      </c>
      <c r="U90" s="76">
        <v>0.26128433477139157</v>
      </c>
      <c r="V90" s="76">
        <v>6.495301001513859E-2</v>
      </c>
      <c r="W90" s="76">
        <v>1.2572230536731928</v>
      </c>
      <c r="X90" s="76">
        <v>6.0889715652272072</v>
      </c>
      <c r="Y90" s="75">
        <v>14446013.18863708</v>
      </c>
      <c r="Z90" s="76">
        <v>0</v>
      </c>
      <c r="AA90" s="76">
        <v>0.3346287323308168</v>
      </c>
      <c r="AB90" s="76">
        <v>0</v>
      </c>
      <c r="AC90" s="75">
        <v>0</v>
      </c>
      <c r="AD90" s="75">
        <v>793902.71883582138</v>
      </c>
      <c r="AE90" s="75">
        <v>0</v>
      </c>
      <c r="AF90" s="76">
        <v>6.42</v>
      </c>
      <c r="AG90" s="75">
        <v>15231375</v>
      </c>
      <c r="AH90" s="4"/>
      <c r="AI90" s="80">
        <v>974.52</v>
      </c>
      <c r="AJ90" s="75">
        <v>3566159</v>
      </c>
      <c r="AK90" s="41"/>
    </row>
    <row r="91" spans="1:37" s="3" customFormat="1" ht="15.5" x14ac:dyDescent="0.35">
      <c r="A91" s="64" t="s">
        <v>52</v>
      </c>
      <c r="B91" s="65">
        <v>314</v>
      </c>
      <c r="C91" s="64" t="s">
        <v>77</v>
      </c>
      <c r="D91" s="75">
        <v>9014031</v>
      </c>
      <c r="E91" s="76">
        <v>6.1899999999999995</v>
      </c>
      <c r="F91" s="77">
        <v>1.3320638449760132</v>
      </c>
      <c r="G91" s="77">
        <v>2554.7800000000002</v>
      </c>
      <c r="H91" s="77">
        <v>320.08224639196823</v>
      </c>
      <c r="I91" s="77">
        <v>874.6045105903878</v>
      </c>
      <c r="J91" s="77">
        <v>57.744643405749407</v>
      </c>
      <c r="K91" s="76">
        <v>5.6379524670631511</v>
      </c>
      <c r="L91" s="76">
        <v>2.3631394459290771</v>
      </c>
      <c r="M91" s="76">
        <v>0.42950680908733485</v>
      </c>
      <c r="N91" s="76">
        <v>2.2984288671094539</v>
      </c>
      <c r="O91" s="75">
        <v>8210125.076168051</v>
      </c>
      <c r="P91" s="75">
        <v>431147.41996255657</v>
      </c>
      <c r="Q91" s="75">
        <v>214119.69775752854</v>
      </c>
      <c r="R91" s="75">
        <v>75651.514535088121</v>
      </c>
      <c r="S91" s="76">
        <v>5.6379524670631511</v>
      </c>
      <c r="T91" s="76">
        <v>0.29607206193505903</v>
      </c>
      <c r="U91" s="76">
        <v>0.14703755022235479</v>
      </c>
      <c r="V91" s="76">
        <v>5.1950444000937845E-2</v>
      </c>
      <c r="W91" s="76">
        <v>1.5288694512864334</v>
      </c>
      <c r="X91" s="76">
        <v>6.1330125232215034</v>
      </c>
      <c r="Y91" s="75">
        <v>8931043.7084232252</v>
      </c>
      <c r="Z91" s="76">
        <v>0</v>
      </c>
      <c r="AA91" s="76">
        <v>0.11888818168363979</v>
      </c>
      <c r="AB91" s="76">
        <v>0</v>
      </c>
      <c r="AC91" s="75">
        <v>0</v>
      </c>
      <c r="AD91" s="75">
        <v>173127.8948169857</v>
      </c>
      <c r="AE91" s="75">
        <v>0</v>
      </c>
      <c r="AF91" s="76">
        <v>6.25</v>
      </c>
      <c r="AG91" s="75">
        <v>9101404</v>
      </c>
      <c r="AH91" s="4"/>
      <c r="AI91" s="80">
        <v>943.48</v>
      </c>
      <c r="AJ91" s="75">
        <v>3361148</v>
      </c>
      <c r="AK91" s="41"/>
    </row>
    <row r="92" spans="1:37" s="3" customFormat="1" ht="15.5" x14ac:dyDescent="0.35">
      <c r="A92" s="64" t="s">
        <v>52</v>
      </c>
      <c r="B92" s="65">
        <v>315</v>
      </c>
      <c r="C92" s="64" t="s">
        <v>78</v>
      </c>
      <c r="D92" s="75">
        <v>11278666</v>
      </c>
      <c r="E92" s="76">
        <v>6.14</v>
      </c>
      <c r="F92" s="77">
        <v>1.2799556553150913</v>
      </c>
      <c r="G92" s="77">
        <v>3222.66</v>
      </c>
      <c r="H92" s="77">
        <v>688.5127682536114</v>
      </c>
      <c r="I92" s="77">
        <v>1438.7942431566521</v>
      </c>
      <c r="J92" s="77">
        <v>64.211720027247949</v>
      </c>
      <c r="K92" s="76">
        <v>5.417404857756722</v>
      </c>
      <c r="L92" s="76">
        <v>2.2706972413695086</v>
      </c>
      <c r="M92" s="76">
        <v>0.41270519529608052</v>
      </c>
      <c r="N92" s="76">
        <v>2.208518036047423</v>
      </c>
      <c r="O92" s="75">
        <v>9951318.7451720182</v>
      </c>
      <c r="P92" s="75">
        <v>891140.30480706075</v>
      </c>
      <c r="Q92" s="75">
        <v>338464.77969432023</v>
      </c>
      <c r="R92" s="75">
        <v>80833.262829308631</v>
      </c>
      <c r="S92" s="76">
        <v>5.4174048577567229</v>
      </c>
      <c r="T92" s="76">
        <v>0.48512844777952358</v>
      </c>
      <c r="U92" s="76">
        <v>0.18425706066195088</v>
      </c>
      <c r="V92" s="76">
        <v>4.4004872312252807E-2</v>
      </c>
      <c r="W92" s="76">
        <v>1.3409455175049114</v>
      </c>
      <c r="X92" s="76">
        <v>6.1307952385104496</v>
      </c>
      <c r="Y92" s="75">
        <v>11261757.092502709</v>
      </c>
      <c r="Z92" s="76">
        <v>0</v>
      </c>
      <c r="AA92" s="76">
        <v>7.0604440926089751E-2</v>
      </c>
      <c r="AB92" s="76">
        <v>0</v>
      </c>
      <c r="AC92" s="75">
        <v>0</v>
      </c>
      <c r="AD92" s="75">
        <v>129694.44132907726</v>
      </c>
      <c r="AE92" s="75">
        <v>0</v>
      </c>
      <c r="AF92" s="76">
        <v>6.2</v>
      </c>
      <c r="AG92" s="75">
        <v>11388881</v>
      </c>
      <c r="AH92" s="4"/>
      <c r="AI92" s="80">
        <v>925.25</v>
      </c>
      <c r="AJ92" s="75">
        <v>3269834</v>
      </c>
      <c r="AK92" s="41"/>
    </row>
    <row r="93" spans="1:37" s="3" customFormat="1" ht="15.5" x14ac:dyDescent="0.35">
      <c r="A93" s="64" t="s">
        <v>52</v>
      </c>
      <c r="B93" s="65">
        <v>317</v>
      </c>
      <c r="C93" s="64" t="s">
        <v>80</v>
      </c>
      <c r="D93" s="75">
        <v>16902262</v>
      </c>
      <c r="E93" s="76">
        <v>5.64</v>
      </c>
      <c r="F93" s="77">
        <v>1.199159011797597</v>
      </c>
      <c r="G93" s="77">
        <v>5257.64</v>
      </c>
      <c r="H93" s="77">
        <v>654.32536123093655</v>
      </c>
      <c r="I93" s="77">
        <v>3400.9203546075205</v>
      </c>
      <c r="J93" s="77">
        <v>95.551081560283691</v>
      </c>
      <c r="K93" s="76">
        <v>5.0754335345593109</v>
      </c>
      <c r="L93" s="76">
        <v>2.1273604665482546</v>
      </c>
      <c r="M93" s="76">
        <v>0.38665335951279589</v>
      </c>
      <c r="N93" s="76">
        <v>2.0691062964926235</v>
      </c>
      <c r="O93" s="75">
        <v>15210337.350125037</v>
      </c>
      <c r="P93" s="75">
        <v>793431.96627328219</v>
      </c>
      <c r="Q93" s="75">
        <v>749537.04991033475</v>
      </c>
      <c r="R93" s="75">
        <v>112692.04636104601</v>
      </c>
      <c r="S93" s="76">
        <v>5.0754335345593109</v>
      </c>
      <c r="T93" s="76">
        <v>0.26475489111894313</v>
      </c>
      <c r="U93" s="76">
        <v>0.25010789642205378</v>
      </c>
      <c r="V93" s="76">
        <v>3.760343889902374E-2</v>
      </c>
      <c r="W93" s="76">
        <v>0.9346941847323107</v>
      </c>
      <c r="X93" s="76">
        <v>5.6278997609993313</v>
      </c>
      <c r="Y93" s="75">
        <v>16865998.4126697</v>
      </c>
      <c r="Z93" s="76">
        <v>0</v>
      </c>
      <c r="AA93" s="76">
        <v>6.849999311345023E-2</v>
      </c>
      <c r="AB93" s="76">
        <v>0</v>
      </c>
      <c r="AC93" s="75">
        <v>0</v>
      </c>
      <c r="AD93" s="75">
        <v>205284.53316201028</v>
      </c>
      <c r="AE93" s="75">
        <v>0</v>
      </c>
      <c r="AF93" s="76">
        <v>5.7</v>
      </c>
      <c r="AG93" s="75">
        <v>17082073</v>
      </c>
      <c r="AH93" s="4"/>
      <c r="AI93" s="80">
        <v>1479.61</v>
      </c>
      <c r="AJ93" s="75">
        <v>4807253</v>
      </c>
      <c r="AK93" s="41"/>
    </row>
    <row r="94" spans="1:37" s="3" customFormat="1" ht="15.5" x14ac:dyDescent="0.35">
      <c r="A94" s="64" t="s">
        <v>52</v>
      </c>
      <c r="B94" s="65">
        <v>318</v>
      </c>
      <c r="C94" s="64" t="s">
        <v>81</v>
      </c>
      <c r="D94" s="75">
        <v>11416633</v>
      </c>
      <c r="E94" s="76">
        <v>6.07</v>
      </c>
      <c r="F94" s="77">
        <v>1.350269480254555</v>
      </c>
      <c r="G94" s="77">
        <v>3299.7</v>
      </c>
      <c r="H94" s="77">
        <v>349.60949319864545</v>
      </c>
      <c r="I94" s="77">
        <v>872.19426987061001</v>
      </c>
      <c r="J94" s="77">
        <v>53.231438127090293</v>
      </c>
      <c r="K94" s="76">
        <v>5.7150077123655674</v>
      </c>
      <c r="L94" s="76">
        <v>2.3954370381407291</v>
      </c>
      <c r="M94" s="76">
        <v>0.43537698141082065</v>
      </c>
      <c r="N94" s="76">
        <v>2.3298420443577412</v>
      </c>
      <c r="O94" s="75">
        <v>10748952.240640817</v>
      </c>
      <c r="P94" s="75">
        <v>477356.49146937742</v>
      </c>
      <c r="Q94" s="75">
        <v>216447.98579944609</v>
      </c>
      <c r="R94" s="75">
        <v>70691.880299169905</v>
      </c>
      <c r="S94" s="76">
        <v>5.7150077123655674</v>
      </c>
      <c r="T94" s="76">
        <v>0.25380111188703353</v>
      </c>
      <c r="U94" s="76">
        <v>0.11508116144500435</v>
      </c>
      <c r="V94" s="76">
        <v>3.7585490387042043E-2</v>
      </c>
      <c r="W94" s="76">
        <v>1.5879541563769575</v>
      </c>
      <c r="X94" s="76">
        <v>6.1214754760846466</v>
      </c>
      <c r="Y94" s="75">
        <v>11513448.598208809</v>
      </c>
      <c r="Z94" s="76">
        <v>0</v>
      </c>
      <c r="AA94" s="76">
        <v>9.2245136388031668E-3</v>
      </c>
      <c r="AB94" s="76">
        <v>0</v>
      </c>
      <c r="AC94" s="75">
        <v>0</v>
      </c>
      <c r="AD94" s="75">
        <v>17349.732762756521</v>
      </c>
      <c r="AE94" s="75">
        <v>0</v>
      </c>
      <c r="AF94" s="76">
        <v>6.13</v>
      </c>
      <c r="AG94" s="75">
        <v>11529482</v>
      </c>
      <c r="AH94" s="4"/>
      <c r="AI94" s="80">
        <v>802.75</v>
      </c>
      <c r="AJ94" s="75">
        <v>2804889</v>
      </c>
      <c r="AK94" s="41"/>
    </row>
    <row r="95" spans="1:37" s="3" customFormat="1" ht="15.5" x14ac:dyDescent="0.35">
      <c r="A95" s="64" t="s">
        <v>52</v>
      </c>
      <c r="B95" s="65">
        <v>319</v>
      </c>
      <c r="C95" s="64" t="s">
        <v>82</v>
      </c>
      <c r="D95" s="75">
        <v>10130949</v>
      </c>
      <c r="E95" s="76">
        <v>5.88</v>
      </c>
      <c r="F95" s="77">
        <v>1.3287399670340601</v>
      </c>
      <c r="G95" s="77">
        <v>3022.72</v>
      </c>
      <c r="H95" s="77">
        <v>484.95695158771474</v>
      </c>
      <c r="I95" s="77">
        <v>1010.9117744819606</v>
      </c>
      <c r="J95" s="77">
        <v>73.489377107364689</v>
      </c>
      <c r="K95" s="76">
        <v>5.6238841730292499</v>
      </c>
      <c r="L95" s="76">
        <v>2.3572427412720836</v>
      </c>
      <c r="M95" s="76">
        <v>0.42843506750825927</v>
      </c>
      <c r="N95" s="76">
        <v>2.2926936337410631</v>
      </c>
      <c r="O95" s="75">
        <v>9689673.4854744151</v>
      </c>
      <c r="P95" s="75">
        <v>651601.91475695942</v>
      </c>
      <c r="Q95" s="75">
        <v>246872.73097669156</v>
      </c>
      <c r="R95" s="75">
        <v>96038.51741374121</v>
      </c>
      <c r="S95" s="76">
        <v>5.6238841730292499</v>
      </c>
      <c r="T95" s="76">
        <v>0.37818959545031561</v>
      </c>
      <c r="U95" s="76">
        <v>0.14328487400257811</v>
      </c>
      <c r="V95" s="76">
        <v>5.5740732532835083E-2</v>
      </c>
      <c r="W95" s="76">
        <v>1.5341972505483463</v>
      </c>
      <c r="X95" s="76">
        <v>6.2010993750149792</v>
      </c>
      <c r="Y95" s="75">
        <v>10684186.648621807</v>
      </c>
      <c r="Z95" s="76">
        <v>0</v>
      </c>
      <c r="AA95" s="76">
        <v>0</v>
      </c>
      <c r="AB95" s="76">
        <v>5.7773530251038707E-2</v>
      </c>
      <c r="AC95" s="75">
        <v>0</v>
      </c>
      <c r="AD95" s="75">
        <v>0</v>
      </c>
      <c r="AE95" s="75">
        <v>99540.927055439242</v>
      </c>
      <c r="AF95" s="76">
        <v>6.14</v>
      </c>
      <c r="AG95" s="75">
        <v>10578916</v>
      </c>
      <c r="AH95" s="4"/>
      <c r="AI95" s="80">
        <v>1094.55</v>
      </c>
      <c r="AJ95" s="75">
        <v>3830707</v>
      </c>
      <c r="AK95" s="41"/>
    </row>
    <row r="96" spans="1:37" s="3" customFormat="1" ht="15.5" x14ac:dyDescent="0.35">
      <c r="A96" s="64" t="s">
        <v>52</v>
      </c>
      <c r="B96" s="65">
        <v>320</v>
      </c>
      <c r="C96" s="64" t="s">
        <v>83</v>
      </c>
      <c r="D96" s="75">
        <v>14670107</v>
      </c>
      <c r="E96" s="76">
        <v>5.9699999999999989</v>
      </c>
      <c r="F96" s="77">
        <v>1.1925038269739487</v>
      </c>
      <c r="G96" s="77">
        <v>4311.0600000000004</v>
      </c>
      <c r="H96" s="77">
        <v>855.57043017973535</v>
      </c>
      <c r="I96" s="77">
        <v>1947.9846550416985</v>
      </c>
      <c r="J96" s="77">
        <v>88.322670434475455</v>
      </c>
      <c r="K96" s="76">
        <v>5.04726550354731</v>
      </c>
      <c r="L96" s="76">
        <v>2.1155538779706666</v>
      </c>
      <c r="M96" s="76">
        <v>0.38450748098882537</v>
      </c>
      <c r="N96" s="76">
        <v>2.0576230113840954</v>
      </c>
      <c r="O96" s="75">
        <v>12402666.720381921</v>
      </c>
      <c r="P96" s="75">
        <v>1031703.0446229493</v>
      </c>
      <c r="Q96" s="75">
        <v>426938.36344753258</v>
      </c>
      <c r="R96" s="75">
        <v>103588.81269433611</v>
      </c>
      <c r="S96" s="76">
        <v>5.04726550354731</v>
      </c>
      <c r="T96" s="76">
        <v>0.41985157744122575</v>
      </c>
      <c r="U96" s="76">
        <v>0.17374257670154658</v>
      </c>
      <c r="V96" s="76">
        <v>4.215546967865684E-2</v>
      </c>
      <c r="W96" s="76">
        <v>0.91739928713304231</v>
      </c>
      <c r="X96" s="76">
        <v>5.6830151273687397</v>
      </c>
      <c r="Y96" s="75">
        <v>13964896.941146741</v>
      </c>
      <c r="Z96" s="76">
        <v>0</v>
      </c>
      <c r="AA96" s="76">
        <v>0.3466846870159781</v>
      </c>
      <c r="AB96" s="76">
        <v>0</v>
      </c>
      <c r="AC96" s="75">
        <v>0</v>
      </c>
      <c r="AD96" s="75">
        <v>851909.73748004856</v>
      </c>
      <c r="AE96" s="75">
        <v>0</v>
      </c>
      <c r="AF96" s="76">
        <v>6.03</v>
      </c>
      <c r="AG96" s="75">
        <v>14817545</v>
      </c>
      <c r="AH96" s="4"/>
      <c r="AI96" s="80">
        <v>1547.16</v>
      </c>
      <c r="AJ96" s="75">
        <v>5317744</v>
      </c>
      <c r="AK96" s="41"/>
    </row>
    <row r="97" spans="1:37" s="3" customFormat="1" ht="15.5" x14ac:dyDescent="0.35">
      <c r="A97" s="64" t="s">
        <v>141</v>
      </c>
      <c r="B97" s="65">
        <v>867</v>
      </c>
      <c r="C97" s="64" t="s">
        <v>163</v>
      </c>
      <c r="D97" s="75">
        <v>4995670</v>
      </c>
      <c r="E97" s="76">
        <v>5.3299999999999992</v>
      </c>
      <c r="F97" s="77">
        <v>1.306800503443404</v>
      </c>
      <c r="G97" s="77">
        <v>1644.34</v>
      </c>
      <c r="H97" s="77">
        <v>174.21269630484989</v>
      </c>
      <c r="I97" s="77">
        <v>226.9037297921478</v>
      </c>
      <c r="J97" s="77">
        <v>46.27288442211055</v>
      </c>
      <c r="K97" s="76">
        <v>5.5310255211384254</v>
      </c>
      <c r="L97" s="76">
        <v>2.3183211745400194</v>
      </c>
      <c r="M97" s="76">
        <v>0.42136097039538395</v>
      </c>
      <c r="N97" s="76">
        <v>2.2548378683167196</v>
      </c>
      <c r="O97" s="75">
        <v>5184085.3080943925</v>
      </c>
      <c r="P97" s="75">
        <v>230212.16014882867</v>
      </c>
      <c r="Q97" s="75">
        <v>54496.774189784293</v>
      </c>
      <c r="R97" s="75">
        <v>59472.575680594091</v>
      </c>
      <c r="S97" s="76">
        <v>5.5310255211384263</v>
      </c>
      <c r="T97" s="76">
        <v>0.24561890042037737</v>
      </c>
      <c r="U97" s="76">
        <v>5.8143921434466957E-2</v>
      </c>
      <c r="V97" s="76">
        <v>6.3452723932530805E-2</v>
      </c>
      <c r="W97" s="76">
        <v>1.3847433667152451</v>
      </c>
      <c r="X97" s="76">
        <v>5.8982410669258014</v>
      </c>
      <c r="Y97" s="75">
        <v>5528266.8181135999</v>
      </c>
      <c r="Z97" s="76">
        <v>0</v>
      </c>
      <c r="AA97" s="76">
        <v>0</v>
      </c>
      <c r="AB97" s="76">
        <v>0.32954349754851364</v>
      </c>
      <c r="AC97" s="75">
        <v>0</v>
      </c>
      <c r="AD97" s="75">
        <v>0</v>
      </c>
      <c r="AE97" s="75">
        <v>308872.48621258605</v>
      </c>
      <c r="AF97" s="76">
        <v>5.57</v>
      </c>
      <c r="AG97" s="75">
        <v>5220616</v>
      </c>
      <c r="AH97" s="4"/>
      <c r="AI97" s="80">
        <v>771.93</v>
      </c>
      <c r="AJ97" s="75">
        <v>2450801</v>
      </c>
      <c r="AK97" s="41"/>
    </row>
    <row r="98" spans="1:37" s="3" customFormat="1" ht="15.5" x14ac:dyDescent="0.35">
      <c r="A98" s="64" t="s">
        <v>141</v>
      </c>
      <c r="B98" s="65">
        <v>846</v>
      </c>
      <c r="C98" s="64" t="s">
        <v>152</v>
      </c>
      <c r="D98" s="75">
        <v>9154041</v>
      </c>
      <c r="E98" s="76">
        <v>4.79</v>
      </c>
      <c r="F98" s="77">
        <v>1.2623588123619203</v>
      </c>
      <c r="G98" s="77">
        <v>3352.76</v>
      </c>
      <c r="H98" s="77">
        <v>733.17430428011392</v>
      </c>
      <c r="I98" s="77">
        <v>511.35777247069046</v>
      </c>
      <c r="J98" s="77">
        <v>96.399428571428572</v>
      </c>
      <c r="K98" s="76">
        <v>5.3429263224263526</v>
      </c>
      <c r="L98" s="76">
        <v>2.2394796733352926</v>
      </c>
      <c r="M98" s="76">
        <v>0.4070313202071853</v>
      </c>
      <c r="N98" s="76">
        <v>2.1781553083402629</v>
      </c>
      <c r="O98" s="75">
        <v>10210723.304363562</v>
      </c>
      <c r="P98" s="75">
        <v>935899.50232482411</v>
      </c>
      <c r="Q98" s="75">
        <v>118639.01865936186</v>
      </c>
      <c r="R98" s="75">
        <v>119684.56842638033</v>
      </c>
      <c r="S98" s="76">
        <v>5.3429263224263526</v>
      </c>
      <c r="T98" s="76">
        <v>0.48972457063644875</v>
      </c>
      <c r="U98" s="76">
        <v>6.2079787764990825E-2</v>
      </c>
      <c r="V98" s="76">
        <v>6.2626888612314968E-2</v>
      </c>
      <c r="W98" s="76">
        <v>1.2381307449418726</v>
      </c>
      <c r="X98" s="76">
        <v>5.9573575694401075</v>
      </c>
      <c r="Y98" s="75">
        <v>11384946.393774129</v>
      </c>
      <c r="Z98" s="76">
        <v>0</v>
      </c>
      <c r="AA98" s="76">
        <v>0</v>
      </c>
      <c r="AB98" s="76">
        <v>0.95284350157634279</v>
      </c>
      <c r="AC98" s="75">
        <v>0</v>
      </c>
      <c r="AD98" s="75">
        <v>0</v>
      </c>
      <c r="AE98" s="75">
        <v>1820953.6796567068</v>
      </c>
      <c r="AF98" s="76">
        <v>5</v>
      </c>
      <c r="AG98" s="75">
        <v>9555366</v>
      </c>
      <c r="AH98" s="4"/>
      <c r="AI98" s="80">
        <v>1414.68</v>
      </c>
      <c r="AJ98" s="75">
        <v>4031838</v>
      </c>
      <c r="AK98" s="41"/>
    </row>
    <row r="99" spans="1:37" s="3" customFormat="1" ht="15.5" x14ac:dyDescent="0.35">
      <c r="A99" s="64" t="s">
        <v>141</v>
      </c>
      <c r="B99" s="65">
        <v>825</v>
      </c>
      <c r="C99" s="64" t="s">
        <v>142</v>
      </c>
      <c r="D99" s="75">
        <v>22032609</v>
      </c>
      <c r="E99" s="76">
        <v>5.0199999999999996</v>
      </c>
      <c r="F99" s="77">
        <v>1.2372835138402796</v>
      </c>
      <c r="G99" s="77">
        <v>7699.94</v>
      </c>
      <c r="H99" s="77">
        <v>975.20857086424076</v>
      </c>
      <c r="I99" s="77">
        <v>1392.1698220671994</v>
      </c>
      <c r="J99" s="77">
        <v>154.91003550295858</v>
      </c>
      <c r="K99" s="76">
        <v>5.2367952674505496</v>
      </c>
      <c r="L99" s="76">
        <v>2.1949949984614672</v>
      </c>
      <c r="M99" s="76">
        <v>0.39894611355919901</v>
      </c>
      <c r="N99" s="76">
        <v>2.1348887710861391</v>
      </c>
      <c r="O99" s="75">
        <v>22984115.330442317</v>
      </c>
      <c r="P99" s="75">
        <v>1220129.4232371454</v>
      </c>
      <c r="Q99" s="75">
        <v>316578.42175902321</v>
      </c>
      <c r="R99" s="75">
        <v>188507.94633457821</v>
      </c>
      <c r="S99" s="76">
        <v>5.2367952674505505</v>
      </c>
      <c r="T99" s="76">
        <v>0.27799930070932555</v>
      </c>
      <c r="U99" s="76">
        <v>7.2130528280494516E-2</v>
      </c>
      <c r="V99" s="76">
        <v>4.2950424980431202E-2</v>
      </c>
      <c r="W99" s="76">
        <v>1.0796851580603475</v>
      </c>
      <c r="X99" s="76">
        <v>5.6298755214208018</v>
      </c>
      <c r="Y99" s="75">
        <v>24709331.121773064</v>
      </c>
      <c r="Z99" s="76">
        <v>0</v>
      </c>
      <c r="AA99" s="76">
        <v>0</v>
      </c>
      <c r="AB99" s="76">
        <v>0.38506253629508613</v>
      </c>
      <c r="AC99" s="75">
        <v>0</v>
      </c>
      <c r="AD99" s="75">
        <v>0</v>
      </c>
      <c r="AE99" s="75">
        <v>1690026.3026603917</v>
      </c>
      <c r="AF99" s="76">
        <v>5.24</v>
      </c>
      <c r="AG99" s="75">
        <v>22998181</v>
      </c>
      <c r="AH99" s="4"/>
      <c r="AI99" s="80">
        <v>2770</v>
      </c>
      <c r="AJ99" s="75">
        <v>8273436</v>
      </c>
      <c r="AK99" s="41"/>
    </row>
    <row r="100" spans="1:37" s="3" customFormat="1" ht="15.5" x14ac:dyDescent="0.35">
      <c r="A100" s="64" t="s">
        <v>141</v>
      </c>
      <c r="B100" s="65">
        <v>845</v>
      </c>
      <c r="C100" s="64" t="s">
        <v>151</v>
      </c>
      <c r="D100" s="75">
        <v>15730097</v>
      </c>
      <c r="E100" s="76">
        <v>4.66</v>
      </c>
      <c r="F100" s="77">
        <v>1.1381447146363433</v>
      </c>
      <c r="G100" s="77">
        <v>5922.03</v>
      </c>
      <c r="H100" s="77">
        <v>1288.0518865185722</v>
      </c>
      <c r="I100" s="77">
        <v>400.18487285829082</v>
      </c>
      <c r="J100" s="77">
        <v>163.43953763440859</v>
      </c>
      <c r="K100" s="76">
        <v>4.8171908771192617</v>
      </c>
      <c r="L100" s="76">
        <v>2.0191184382616947</v>
      </c>
      <c r="M100" s="76">
        <v>0.36698008620740979</v>
      </c>
      <c r="N100" s="76">
        <v>1.9638282931666304</v>
      </c>
      <c r="O100" s="75">
        <v>16260702.867315151</v>
      </c>
      <c r="P100" s="75">
        <v>1482415.7086992234</v>
      </c>
      <c r="Q100" s="75">
        <v>83710.131110049027</v>
      </c>
      <c r="R100" s="75">
        <v>182951.2972902586</v>
      </c>
      <c r="S100" s="76">
        <v>4.8171908771192617</v>
      </c>
      <c r="T100" s="76">
        <v>0.43916179308571712</v>
      </c>
      <c r="U100" s="76">
        <v>2.4798908337248696E-2</v>
      </c>
      <c r="V100" s="76">
        <v>5.4198845366964343E-2</v>
      </c>
      <c r="W100" s="76">
        <v>0.64758940784725194</v>
      </c>
      <c r="X100" s="76">
        <v>5.3353504239091922</v>
      </c>
      <c r="Y100" s="75">
        <v>18009780.004414681</v>
      </c>
      <c r="Z100" s="76">
        <v>0</v>
      </c>
      <c r="AA100" s="76">
        <v>0</v>
      </c>
      <c r="AB100" s="76">
        <v>0.46665925547653586</v>
      </c>
      <c r="AC100" s="75">
        <v>0</v>
      </c>
      <c r="AD100" s="75">
        <v>0</v>
      </c>
      <c r="AE100" s="75">
        <v>1575234.9631045344</v>
      </c>
      <c r="AF100" s="76">
        <v>4.87</v>
      </c>
      <c r="AG100" s="75">
        <v>16438964</v>
      </c>
      <c r="AH100" s="4"/>
      <c r="AI100" s="80">
        <v>1993.67</v>
      </c>
      <c r="AJ100" s="75">
        <v>5534229</v>
      </c>
      <c r="AK100" s="41"/>
    </row>
    <row r="101" spans="1:37" s="3" customFormat="1" ht="15.5" x14ac:dyDescent="0.35">
      <c r="A101" s="64" t="s">
        <v>141</v>
      </c>
      <c r="B101" s="65">
        <v>850</v>
      </c>
      <c r="C101" s="64" t="s">
        <v>153</v>
      </c>
      <c r="D101" s="75">
        <v>52170013</v>
      </c>
      <c r="E101" s="76">
        <v>4.93</v>
      </c>
      <c r="F101" s="77">
        <v>1.1798952820657946</v>
      </c>
      <c r="G101" s="77">
        <v>18565.18</v>
      </c>
      <c r="H101" s="77">
        <v>2960.2186295900583</v>
      </c>
      <c r="I101" s="77">
        <v>1482.5407655646322</v>
      </c>
      <c r="J101" s="77">
        <v>471.5730153895999</v>
      </c>
      <c r="K101" s="76">
        <v>4.9938999106449042</v>
      </c>
      <c r="L101" s="76">
        <v>2.0931857685586408</v>
      </c>
      <c r="M101" s="76">
        <v>0.38044201827758933</v>
      </c>
      <c r="N101" s="76">
        <v>2.0358674148348403</v>
      </c>
      <c r="O101" s="75">
        <v>52846210.923570745</v>
      </c>
      <c r="P101" s="75">
        <v>3531883.8791496414</v>
      </c>
      <c r="Q101" s="75">
        <v>321491.85658722033</v>
      </c>
      <c r="R101" s="75">
        <v>547234.27737584431</v>
      </c>
      <c r="S101" s="76">
        <v>4.9938999106449051</v>
      </c>
      <c r="T101" s="76">
        <v>0.33375854730630528</v>
      </c>
      <c r="U101" s="76">
        <v>3.0380572718940034E-2</v>
      </c>
      <c r="V101" s="76">
        <v>5.1712945188093801E-2</v>
      </c>
      <c r="W101" s="76">
        <v>0.82480951690824789</v>
      </c>
      <c r="X101" s="76">
        <v>5.4097519758582449</v>
      </c>
      <c r="Y101" s="75">
        <v>57246820.936683461</v>
      </c>
      <c r="Z101" s="76">
        <v>0</v>
      </c>
      <c r="AA101" s="76">
        <v>0</v>
      </c>
      <c r="AB101" s="76">
        <v>0.25896922083462659</v>
      </c>
      <c r="AC101" s="75">
        <v>0</v>
      </c>
      <c r="AD101" s="75">
        <v>0</v>
      </c>
      <c r="AE101" s="75">
        <v>2740451.8135751174</v>
      </c>
      <c r="AF101" s="76">
        <v>5.15</v>
      </c>
      <c r="AG101" s="75">
        <v>54498086</v>
      </c>
      <c r="AH101" s="4"/>
      <c r="AI101" s="80">
        <v>8198.65</v>
      </c>
      <c r="AJ101" s="75">
        <v>24067138</v>
      </c>
      <c r="AK101" s="41"/>
    </row>
    <row r="102" spans="1:37" s="3" customFormat="1" ht="15.5" x14ac:dyDescent="0.35">
      <c r="A102" s="64" t="s">
        <v>141</v>
      </c>
      <c r="B102" s="65">
        <v>921</v>
      </c>
      <c r="C102" s="64" t="s">
        <v>196</v>
      </c>
      <c r="D102" s="75">
        <v>3907281</v>
      </c>
      <c r="E102" s="76">
        <v>4.62</v>
      </c>
      <c r="F102" s="77">
        <v>1.0896459935147369</v>
      </c>
      <c r="G102" s="77">
        <v>1483.74</v>
      </c>
      <c r="H102" s="77">
        <v>329.23816996402877</v>
      </c>
      <c r="I102" s="77">
        <v>50.369770683453233</v>
      </c>
      <c r="J102" s="77">
        <v>59.650749414519915</v>
      </c>
      <c r="K102" s="76">
        <v>4.6119203223870358</v>
      </c>
      <c r="L102" s="76">
        <v>1.9330795885535221</v>
      </c>
      <c r="M102" s="76">
        <v>0.35134229900049646</v>
      </c>
      <c r="N102" s="76">
        <v>1.8801454719083157</v>
      </c>
      <c r="O102" s="75">
        <v>3900447.6757089682</v>
      </c>
      <c r="P102" s="75">
        <v>362772.84409420227</v>
      </c>
      <c r="Q102" s="75">
        <v>10087.307688269791</v>
      </c>
      <c r="R102" s="75">
        <v>63926.689252358927</v>
      </c>
      <c r="S102" s="76">
        <v>4.6119203223870366</v>
      </c>
      <c r="T102" s="76">
        <v>0.42894549323343678</v>
      </c>
      <c r="U102" s="76">
        <v>1.1927312758335199E-2</v>
      </c>
      <c r="V102" s="76">
        <v>7.5587425295299215E-2</v>
      </c>
      <c r="W102" s="76">
        <v>0.42191571628951596</v>
      </c>
      <c r="X102" s="76">
        <v>5.1283805536741074</v>
      </c>
      <c r="Y102" s="75">
        <v>4337234.5167437987</v>
      </c>
      <c r="Z102" s="76">
        <v>0</v>
      </c>
      <c r="AA102" s="76">
        <v>0</v>
      </c>
      <c r="AB102" s="76">
        <v>0.26838054315623516</v>
      </c>
      <c r="AC102" s="75">
        <v>0</v>
      </c>
      <c r="AD102" s="75">
        <v>0</v>
      </c>
      <c r="AE102" s="75">
        <v>226977.95984850044</v>
      </c>
      <c r="AF102" s="76">
        <v>4.8600000000000003</v>
      </c>
      <c r="AG102" s="75">
        <v>4110257</v>
      </c>
      <c r="AH102" s="4"/>
      <c r="AI102" s="80">
        <v>584.79999999999995</v>
      </c>
      <c r="AJ102" s="75">
        <v>1620013</v>
      </c>
      <c r="AK102" s="41"/>
    </row>
    <row r="103" spans="1:37" s="3" customFormat="1" ht="15.5" x14ac:dyDescent="0.35">
      <c r="A103" s="64" t="s">
        <v>141</v>
      </c>
      <c r="B103" s="65">
        <v>886</v>
      </c>
      <c r="C103" s="64" t="s">
        <v>181</v>
      </c>
      <c r="D103" s="75">
        <v>59578304</v>
      </c>
      <c r="E103" s="76">
        <v>4.82</v>
      </c>
      <c r="F103" s="77">
        <v>1.103136068097248</v>
      </c>
      <c r="G103" s="77">
        <v>21685.34</v>
      </c>
      <c r="H103" s="77">
        <v>4661.9250562664029</v>
      </c>
      <c r="I103" s="77">
        <v>2771.2181777369019</v>
      </c>
      <c r="J103" s="77">
        <v>692.39095654478001</v>
      </c>
      <c r="K103" s="76">
        <v>4.6690169845028846</v>
      </c>
      <c r="L103" s="76">
        <v>1.9570115701133333</v>
      </c>
      <c r="M103" s="76">
        <v>0.3556919995873995</v>
      </c>
      <c r="N103" s="76">
        <v>1.903422116610328</v>
      </c>
      <c r="O103" s="75">
        <v>57712055.841590278</v>
      </c>
      <c r="P103" s="75">
        <v>5200361.5262453239</v>
      </c>
      <c r="Q103" s="75">
        <v>561849.07691134722</v>
      </c>
      <c r="R103" s="75">
        <v>751209.98821613949</v>
      </c>
      <c r="S103" s="76">
        <v>4.6690169845028855</v>
      </c>
      <c r="T103" s="76">
        <v>0.42071930964027332</v>
      </c>
      <c r="U103" s="76">
        <v>4.545467744255742E-2</v>
      </c>
      <c r="V103" s="76">
        <v>6.0774341561087582E-2</v>
      </c>
      <c r="W103" s="76">
        <v>0.48578905890728663</v>
      </c>
      <c r="X103" s="76">
        <v>5.1959653131468038</v>
      </c>
      <c r="Y103" s="75">
        <v>64225476.432963103</v>
      </c>
      <c r="Z103" s="76">
        <v>0</v>
      </c>
      <c r="AA103" s="76">
        <v>0</v>
      </c>
      <c r="AB103" s="76">
        <v>0.16010875718089679</v>
      </c>
      <c r="AC103" s="75">
        <v>0</v>
      </c>
      <c r="AD103" s="75">
        <v>0</v>
      </c>
      <c r="AE103" s="75">
        <v>1979047.3167737573</v>
      </c>
      <c r="AF103" s="76">
        <v>5.04</v>
      </c>
      <c r="AG103" s="75">
        <v>62297645</v>
      </c>
      <c r="AH103" s="4"/>
      <c r="AI103" s="80">
        <v>6855.41</v>
      </c>
      <c r="AJ103" s="75">
        <v>19694222</v>
      </c>
      <c r="AK103" s="41"/>
    </row>
    <row r="104" spans="1:37" s="3" customFormat="1" ht="15.5" x14ac:dyDescent="0.35">
      <c r="A104" s="64" t="s">
        <v>141</v>
      </c>
      <c r="B104" s="65">
        <v>887</v>
      </c>
      <c r="C104" s="64" t="s">
        <v>182</v>
      </c>
      <c r="D104" s="75">
        <v>11891737</v>
      </c>
      <c r="E104" s="76">
        <v>4.8899999999999997</v>
      </c>
      <c r="F104" s="77">
        <v>1.064152027792876</v>
      </c>
      <c r="G104" s="77">
        <v>4266.3999999999996</v>
      </c>
      <c r="H104" s="77">
        <v>982.40226967756769</v>
      </c>
      <c r="I104" s="77">
        <v>608.80806655676099</v>
      </c>
      <c r="J104" s="77">
        <v>125.94332196273943</v>
      </c>
      <c r="K104" s="76">
        <v>4.5040172609242592</v>
      </c>
      <c r="L104" s="76">
        <v>1.8878521797789989</v>
      </c>
      <c r="M104" s="76">
        <v>0.34312209851275216</v>
      </c>
      <c r="N104" s="76">
        <v>1.8361565392657673</v>
      </c>
      <c r="O104" s="75">
        <v>10953085.367944136</v>
      </c>
      <c r="P104" s="75">
        <v>1057139.2517514601</v>
      </c>
      <c r="Q104" s="75">
        <v>119070.43579141486</v>
      </c>
      <c r="R104" s="75">
        <v>131813.44289328062</v>
      </c>
      <c r="S104" s="76">
        <v>4.5040172609242592</v>
      </c>
      <c r="T104" s="76">
        <v>0.43470613778141576</v>
      </c>
      <c r="U104" s="76">
        <v>4.8962943321874917E-2</v>
      </c>
      <c r="V104" s="76">
        <v>5.4202994139962962E-2</v>
      </c>
      <c r="W104" s="76">
        <v>0.30394851146717805</v>
      </c>
      <c r="X104" s="76">
        <v>5.0418893361675137</v>
      </c>
      <c r="Y104" s="75">
        <v>12261108.498380294</v>
      </c>
      <c r="Z104" s="76">
        <v>0</v>
      </c>
      <c r="AA104" s="76">
        <v>0</v>
      </c>
      <c r="AB104" s="76">
        <v>0</v>
      </c>
      <c r="AC104" s="75">
        <v>0</v>
      </c>
      <c r="AD104" s="75">
        <v>0</v>
      </c>
      <c r="AE104" s="75">
        <v>0</v>
      </c>
      <c r="AF104" s="76">
        <v>5.04</v>
      </c>
      <c r="AG104" s="75">
        <v>12256514</v>
      </c>
      <c r="AH104" s="4"/>
      <c r="AI104" s="80">
        <v>1417.4</v>
      </c>
      <c r="AJ104" s="75">
        <v>4071907</v>
      </c>
      <c r="AK104" s="41"/>
    </row>
    <row r="105" spans="1:37" s="3" customFormat="1" ht="15.5" x14ac:dyDescent="0.35">
      <c r="A105" s="64" t="s">
        <v>141</v>
      </c>
      <c r="B105" s="65">
        <v>826</v>
      </c>
      <c r="C105" s="64" t="s">
        <v>143</v>
      </c>
      <c r="D105" s="75">
        <v>13051061</v>
      </c>
      <c r="E105" s="76">
        <v>5.6099999999999994</v>
      </c>
      <c r="F105" s="77">
        <v>1.1607978168916611</v>
      </c>
      <c r="G105" s="77">
        <v>4081.39</v>
      </c>
      <c r="H105" s="77">
        <v>786.32699478993459</v>
      </c>
      <c r="I105" s="77">
        <v>1187.7541796585003</v>
      </c>
      <c r="J105" s="77">
        <v>87.218169412976309</v>
      </c>
      <c r="K105" s="76">
        <v>4.913070000502648</v>
      </c>
      <c r="L105" s="76">
        <v>2.0593060311568161</v>
      </c>
      <c r="M105" s="76">
        <v>0.3742842869049266</v>
      </c>
      <c r="N105" s="76">
        <v>2.0029154167677836</v>
      </c>
      <c r="O105" s="75">
        <v>11429728.218530357</v>
      </c>
      <c r="P105" s="75">
        <v>922994.11601442611</v>
      </c>
      <c r="Q105" s="75">
        <v>253397.90390654188</v>
      </c>
      <c r="R105" s="75">
        <v>99573.651199523316</v>
      </c>
      <c r="S105" s="76">
        <v>4.9130700005026489</v>
      </c>
      <c r="T105" s="76">
        <v>0.3967491278295695</v>
      </c>
      <c r="U105" s="76">
        <v>0.10892311838658592</v>
      </c>
      <c r="V105" s="76">
        <v>4.2801745517952121E-2</v>
      </c>
      <c r="W105" s="76">
        <v>0.75655237977708989</v>
      </c>
      <c r="X105" s="76">
        <v>5.4615439922367566</v>
      </c>
      <c r="Y105" s="75">
        <v>12705693.88965085</v>
      </c>
      <c r="Z105" s="76">
        <v>0</v>
      </c>
      <c r="AA105" s="76">
        <v>0.20455591342164592</v>
      </c>
      <c r="AB105" s="76">
        <v>0</v>
      </c>
      <c r="AC105" s="75">
        <v>0</v>
      </c>
      <c r="AD105" s="75">
        <v>475877.30190358369</v>
      </c>
      <c r="AE105" s="75">
        <v>0</v>
      </c>
      <c r="AF105" s="76">
        <v>5.67</v>
      </c>
      <c r="AG105" s="75">
        <v>13190645</v>
      </c>
      <c r="AH105" s="4"/>
      <c r="AI105" s="80">
        <v>1744.39</v>
      </c>
      <c r="AJ105" s="75">
        <v>5637695</v>
      </c>
      <c r="AK105" s="41"/>
    </row>
    <row r="106" spans="1:37" s="3" customFormat="1" ht="15.5" x14ac:dyDescent="0.35">
      <c r="A106" s="64" t="s">
        <v>141</v>
      </c>
      <c r="B106" s="65">
        <v>931</v>
      </c>
      <c r="C106" s="64" t="s">
        <v>200</v>
      </c>
      <c r="D106" s="75">
        <v>25733437</v>
      </c>
      <c r="E106" s="76">
        <v>4.7699999999999996</v>
      </c>
      <c r="F106" s="77">
        <v>1.141991910235115</v>
      </c>
      <c r="G106" s="77">
        <v>9464.65</v>
      </c>
      <c r="H106" s="77">
        <v>1279.6750816459828</v>
      </c>
      <c r="I106" s="77">
        <v>1436.1269586940209</v>
      </c>
      <c r="J106" s="77">
        <v>219.02524599125363</v>
      </c>
      <c r="K106" s="76">
        <v>4.8334741100882948</v>
      </c>
      <c r="L106" s="76">
        <v>2.025943531300554</v>
      </c>
      <c r="M106" s="76">
        <v>0.36822056481644605</v>
      </c>
      <c r="N106" s="76">
        <v>1.9704664925704982</v>
      </c>
      <c r="O106" s="75">
        <v>26075870.219546892</v>
      </c>
      <c r="P106" s="75">
        <v>1477753.1886814968</v>
      </c>
      <c r="Q106" s="75">
        <v>301422.54353070923</v>
      </c>
      <c r="R106" s="75">
        <v>246001.68770408235</v>
      </c>
      <c r="S106" s="76">
        <v>4.8334741100882948</v>
      </c>
      <c r="T106" s="76">
        <v>0.27391921030647592</v>
      </c>
      <c r="U106" s="76">
        <v>5.5872269960160939E-2</v>
      </c>
      <c r="V106" s="76">
        <v>4.5599352142210864E-2</v>
      </c>
      <c r="W106" s="76">
        <v>0.64765492357088394</v>
      </c>
      <c r="X106" s="76">
        <v>5.2088649424971418</v>
      </c>
      <c r="Y106" s="75">
        <v>28101047.639463175</v>
      </c>
      <c r="Z106" s="76">
        <v>0</v>
      </c>
      <c r="AA106" s="76">
        <v>0</v>
      </c>
      <c r="AB106" s="76">
        <v>0.22524758135317491</v>
      </c>
      <c r="AC106" s="75">
        <v>0</v>
      </c>
      <c r="AD106" s="75">
        <v>0</v>
      </c>
      <c r="AE106" s="75">
        <v>1215177.0268869663</v>
      </c>
      <c r="AF106" s="76">
        <v>4.9800000000000004</v>
      </c>
      <c r="AG106" s="75">
        <v>26866356</v>
      </c>
      <c r="AH106" s="4"/>
      <c r="AI106" s="80">
        <v>3685.02</v>
      </c>
      <c r="AJ106" s="75">
        <v>10460298</v>
      </c>
      <c r="AK106" s="41"/>
    </row>
    <row r="107" spans="1:37" s="3" customFormat="1" ht="15.5" x14ac:dyDescent="0.35">
      <c r="A107" s="64" t="s">
        <v>141</v>
      </c>
      <c r="B107" s="65">
        <v>851</v>
      </c>
      <c r="C107" s="64" t="s">
        <v>154</v>
      </c>
      <c r="D107" s="75">
        <v>8040180</v>
      </c>
      <c r="E107" s="76">
        <v>5.03</v>
      </c>
      <c r="F107" s="77">
        <v>1.1803320429407029</v>
      </c>
      <c r="G107" s="77">
        <v>2804.29</v>
      </c>
      <c r="H107" s="77">
        <v>876.74677021356547</v>
      </c>
      <c r="I107" s="77">
        <v>564.65161583265478</v>
      </c>
      <c r="J107" s="77">
        <v>97.169927051671735</v>
      </c>
      <c r="K107" s="76">
        <v>4.9957484985046321</v>
      </c>
      <c r="L107" s="76">
        <v>2.0939606014285719</v>
      </c>
      <c r="M107" s="76">
        <v>0.38058284618942223</v>
      </c>
      <c r="N107" s="76">
        <v>2.03662103021649</v>
      </c>
      <c r="O107" s="75">
        <v>7985430.7074167859</v>
      </c>
      <c r="P107" s="75">
        <v>1046447.7207264646</v>
      </c>
      <c r="Q107" s="75">
        <v>122491.12986365736</v>
      </c>
      <c r="R107" s="75">
        <v>112802.04065468101</v>
      </c>
      <c r="S107" s="76">
        <v>4.9957484985046321</v>
      </c>
      <c r="T107" s="76">
        <v>0.65466595618033641</v>
      </c>
      <c r="U107" s="76">
        <v>7.6631417955720704E-2</v>
      </c>
      <c r="V107" s="76">
        <v>7.0569847247623052E-2</v>
      </c>
      <c r="W107" s="76">
        <v>0.88576421626902846</v>
      </c>
      <c r="X107" s="76">
        <v>5.797615719888312</v>
      </c>
      <c r="Y107" s="75">
        <v>9267171.5986615885</v>
      </c>
      <c r="Z107" s="76">
        <v>0</v>
      </c>
      <c r="AA107" s="76">
        <v>0</v>
      </c>
      <c r="AB107" s="76">
        <v>0.54235459486351534</v>
      </c>
      <c r="AC107" s="75">
        <v>0</v>
      </c>
      <c r="AD107" s="75">
        <v>0</v>
      </c>
      <c r="AE107" s="75">
        <v>866924.15309299016</v>
      </c>
      <c r="AF107" s="76">
        <v>5.26</v>
      </c>
      <c r="AG107" s="75">
        <v>8407823</v>
      </c>
      <c r="AH107" s="4"/>
      <c r="AI107" s="80">
        <v>1197.32</v>
      </c>
      <c r="AJ107" s="75">
        <v>3589805</v>
      </c>
      <c r="AK107" s="41"/>
    </row>
    <row r="108" spans="1:37" s="3" customFormat="1" ht="15.5" x14ac:dyDescent="0.35">
      <c r="A108" s="64" t="s">
        <v>141</v>
      </c>
      <c r="B108" s="65">
        <v>870</v>
      </c>
      <c r="C108" s="64" t="s">
        <v>166</v>
      </c>
      <c r="D108" s="75">
        <v>7624856</v>
      </c>
      <c r="E108" s="76">
        <v>5.5399999999999991</v>
      </c>
      <c r="F108" s="77">
        <v>1.2932689579703274</v>
      </c>
      <c r="G108" s="77">
        <v>2414.61</v>
      </c>
      <c r="H108" s="77">
        <v>496.93776238864149</v>
      </c>
      <c r="I108" s="77">
        <v>887.11274397244551</v>
      </c>
      <c r="J108" s="77">
        <v>51.627325208466971</v>
      </c>
      <c r="K108" s="76">
        <v>5.4737533337197481</v>
      </c>
      <c r="L108" s="76">
        <v>2.294315621808884</v>
      </c>
      <c r="M108" s="76">
        <v>0.41699789805460891</v>
      </c>
      <c r="N108" s="76">
        <v>2.2314896670655373</v>
      </c>
      <c r="O108" s="75">
        <v>7533678.3361658342</v>
      </c>
      <c r="P108" s="75">
        <v>649875.28064955655</v>
      </c>
      <c r="Q108" s="75">
        <v>210856.76525716073</v>
      </c>
      <c r="R108" s="75">
        <v>65667.330362327935</v>
      </c>
      <c r="S108" s="76">
        <v>5.473753333719749</v>
      </c>
      <c r="T108" s="76">
        <v>0.47218063012867978</v>
      </c>
      <c r="U108" s="76">
        <v>0.15320244245404691</v>
      </c>
      <c r="V108" s="76">
        <v>4.7711987749958051E-2</v>
      </c>
      <c r="W108" s="76">
        <v>1.3938939864098225</v>
      </c>
      <c r="X108" s="76">
        <v>6.1468483940524337</v>
      </c>
      <c r="Y108" s="75">
        <v>8460077.7124348804</v>
      </c>
      <c r="Z108" s="76">
        <v>0</v>
      </c>
      <c r="AA108" s="76">
        <v>0</v>
      </c>
      <c r="AB108" s="76">
        <v>0.3587477084536479</v>
      </c>
      <c r="AC108" s="75">
        <v>0</v>
      </c>
      <c r="AD108" s="75">
        <v>0</v>
      </c>
      <c r="AE108" s="75">
        <v>493754.40845627978</v>
      </c>
      <c r="AF108" s="76">
        <v>5.79</v>
      </c>
      <c r="AG108" s="75">
        <v>7968938</v>
      </c>
      <c r="AH108" s="4"/>
      <c r="AI108" s="80">
        <v>840.02</v>
      </c>
      <c r="AJ108" s="75">
        <v>2772319</v>
      </c>
      <c r="AK108" s="41"/>
    </row>
    <row r="109" spans="1:37" s="3" customFormat="1" ht="15.5" x14ac:dyDescent="0.35">
      <c r="A109" s="64" t="s">
        <v>141</v>
      </c>
      <c r="B109" s="65">
        <v>871</v>
      </c>
      <c r="C109" s="64" t="s">
        <v>167</v>
      </c>
      <c r="D109" s="75">
        <v>9992138</v>
      </c>
      <c r="E109" s="76">
        <v>6.1999999999999993</v>
      </c>
      <c r="F109" s="77">
        <v>1.2703249468377422</v>
      </c>
      <c r="G109" s="77">
        <v>2827.43</v>
      </c>
      <c r="H109" s="77">
        <v>488.60029775155829</v>
      </c>
      <c r="I109" s="77">
        <v>1560.9280296865147</v>
      </c>
      <c r="J109" s="77">
        <v>75.412497618594017</v>
      </c>
      <c r="K109" s="76">
        <v>5.3766429402073319</v>
      </c>
      <c r="L109" s="76">
        <v>2.2536119438585045</v>
      </c>
      <c r="M109" s="76">
        <v>0.40959989754105364</v>
      </c>
      <c r="N109" s="76">
        <v>2.1919005905259188</v>
      </c>
      <c r="O109" s="75">
        <v>8665186.4826053362</v>
      </c>
      <c r="P109" s="75">
        <v>627635.81606786803</v>
      </c>
      <c r="Q109" s="75">
        <v>364432.89778627641</v>
      </c>
      <c r="R109" s="75">
        <v>94219.117896041484</v>
      </c>
      <c r="S109" s="76">
        <v>5.3766429402073319</v>
      </c>
      <c r="T109" s="76">
        <v>0.38944039880235176</v>
      </c>
      <c r="U109" s="76">
        <v>0.22612618562742673</v>
      </c>
      <c r="V109" s="76">
        <v>5.8461817998405156E-2</v>
      </c>
      <c r="W109" s="76">
        <v>1.2875819002864288</v>
      </c>
      <c r="X109" s="76">
        <v>6.0506713426355159</v>
      </c>
      <c r="Y109" s="75">
        <v>9751474.3143555224</v>
      </c>
      <c r="Z109" s="76">
        <v>0</v>
      </c>
      <c r="AA109" s="76">
        <v>0.21132889322751414</v>
      </c>
      <c r="AB109" s="76">
        <v>0</v>
      </c>
      <c r="AC109" s="75">
        <v>0</v>
      </c>
      <c r="AD109" s="75">
        <v>340585.06196961406</v>
      </c>
      <c r="AE109" s="75">
        <v>0</v>
      </c>
      <c r="AF109" s="76">
        <v>6.26</v>
      </c>
      <c r="AG109" s="75">
        <v>10088836</v>
      </c>
      <c r="AH109" s="4"/>
      <c r="AI109" s="80">
        <v>764.79</v>
      </c>
      <c r="AJ109" s="75">
        <v>2728924</v>
      </c>
      <c r="AK109" s="41"/>
    </row>
    <row r="110" spans="1:37" s="3" customFormat="1" ht="15.5" x14ac:dyDescent="0.35">
      <c r="A110" s="64" t="s">
        <v>141</v>
      </c>
      <c r="B110" s="65">
        <v>852</v>
      </c>
      <c r="C110" s="64" t="s">
        <v>155</v>
      </c>
      <c r="D110" s="75">
        <v>9968324</v>
      </c>
      <c r="E110" s="76">
        <v>5.45</v>
      </c>
      <c r="F110" s="77">
        <v>1.1910899906017973</v>
      </c>
      <c r="G110" s="77">
        <v>3208.86</v>
      </c>
      <c r="H110" s="77">
        <v>984.91332937861489</v>
      </c>
      <c r="I110" s="77">
        <v>963.34348353122368</v>
      </c>
      <c r="J110" s="77">
        <v>122.04188852459018</v>
      </c>
      <c r="K110" s="76">
        <v>5.0412814493351501</v>
      </c>
      <c r="L110" s="76">
        <v>2.1130456704896803</v>
      </c>
      <c r="M110" s="76">
        <v>0.38405160768285385</v>
      </c>
      <c r="N110" s="76">
        <v>2.0551834869248302</v>
      </c>
      <c r="O110" s="75">
        <v>9220756.8431627471</v>
      </c>
      <c r="P110" s="75">
        <v>1186265.1024771035</v>
      </c>
      <c r="Q110" s="75">
        <v>210884.95975255134</v>
      </c>
      <c r="R110" s="75">
        <v>142966.53018504943</v>
      </c>
      <c r="S110" s="76">
        <v>5.041281449335151</v>
      </c>
      <c r="T110" s="76">
        <v>0.64856891433439257</v>
      </c>
      <c r="U110" s="76">
        <v>0.11529752423009021</v>
      </c>
      <c r="V110" s="76">
        <v>7.8164355568288629E-2</v>
      </c>
      <c r="W110" s="76">
        <v>0.94387669293039878</v>
      </c>
      <c r="X110" s="76">
        <v>5.8833122434679224</v>
      </c>
      <c r="Y110" s="75">
        <v>10760873.435577452</v>
      </c>
      <c r="Z110" s="76">
        <v>0</v>
      </c>
      <c r="AA110" s="76">
        <v>0</v>
      </c>
      <c r="AB110" s="76">
        <v>0.18924216958535567</v>
      </c>
      <c r="AC110" s="75">
        <v>0</v>
      </c>
      <c r="AD110" s="75">
        <v>0</v>
      </c>
      <c r="AE110" s="75">
        <v>346133.42812852876</v>
      </c>
      <c r="AF110" s="76">
        <v>5.69</v>
      </c>
      <c r="AG110" s="75">
        <v>10407296</v>
      </c>
      <c r="AH110" s="4"/>
      <c r="AI110" s="80">
        <v>1202.83</v>
      </c>
      <c r="AJ110" s="75">
        <v>3901139</v>
      </c>
      <c r="AK110" s="41"/>
    </row>
    <row r="111" spans="1:37" s="3" customFormat="1" ht="15.5" x14ac:dyDescent="0.35">
      <c r="A111" s="64" t="s">
        <v>141</v>
      </c>
      <c r="B111" s="65">
        <v>936</v>
      </c>
      <c r="C111" s="64" t="s">
        <v>203</v>
      </c>
      <c r="D111" s="75">
        <v>53543247</v>
      </c>
      <c r="E111" s="76">
        <v>5.5399999999999991</v>
      </c>
      <c r="F111" s="77">
        <v>1.358761459201534</v>
      </c>
      <c r="G111" s="77">
        <v>16955.87</v>
      </c>
      <c r="H111" s="77">
        <v>2123.3515041112946</v>
      </c>
      <c r="I111" s="77">
        <v>2427.3089067673227</v>
      </c>
      <c r="J111" s="77">
        <v>352.264735070911</v>
      </c>
      <c r="K111" s="76">
        <v>5.750949963808651</v>
      </c>
      <c r="L111" s="76">
        <v>2.4105021797248147</v>
      </c>
      <c r="M111" s="76">
        <v>0.43811511051334839</v>
      </c>
      <c r="N111" s="76">
        <v>2.3444946525072958</v>
      </c>
      <c r="O111" s="75">
        <v>55582045.178821191</v>
      </c>
      <c r="P111" s="75">
        <v>2917455.7545198766</v>
      </c>
      <c r="Q111" s="75">
        <v>606161.20466488833</v>
      </c>
      <c r="R111" s="75">
        <v>470753.18895517057</v>
      </c>
      <c r="S111" s="76">
        <v>5.750949963808651</v>
      </c>
      <c r="T111" s="76">
        <v>0.30186262509574791</v>
      </c>
      <c r="U111" s="76">
        <v>6.2718144804035453E-2</v>
      </c>
      <c r="V111" s="76">
        <v>4.8707780116304861E-2</v>
      </c>
      <c r="W111" s="76">
        <v>1.6275786961058092</v>
      </c>
      <c r="X111" s="76">
        <v>6.1642385138247393</v>
      </c>
      <c r="Y111" s="75">
        <v>59576415.326961122</v>
      </c>
      <c r="Z111" s="76">
        <v>0</v>
      </c>
      <c r="AA111" s="76">
        <v>0</v>
      </c>
      <c r="AB111" s="76">
        <v>0.37613765974376889</v>
      </c>
      <c r="AC111" s="75">
        <v>0</v>
      </c>
      <c r="AD111" s="75">
        <v>0</v>
      </c>
      <c r="AE111" s="75">
        <v>3635312.5186101599</v>
      </c>
      <c r="AF111" s="76">
        <v>5.79</v>
      </c>
      <c r="AG111" s="75">
        <v>55959458</v>
      </c>
      <c r="AH111" s="4"/>
      <c r="AI111" s="80">
        <v>5584.94</v>
      </c>
      <c r="AJ111" s="75">
        <v>18431978</v>
      </c>
      <c r="AK111" s="41"/>
    </row>
    <row r="112" spans="1:37" s="3" customFormat="1" ht="15.5" x14ac:dyDescent="0.35">
      <c r="A112" s="64" t="s">
        <v>141</v>
      </c>
      <c r="B112" s="65">
        <v>869</v>
      </c>
      <c r="C112" s="64" t="s">
        <v>165</v>
      </c>
      <c r="D112" s="75">
        <v>6527868</v>
      </c>
      <c r="E112" s="76">
        <v>5.0599999999999996</v>
      </c>
      <c r="F112" s="77">
        <v>1.2497975666224839</v>
      </c>
      <c r="G112" s="77">
        <v>2263.3200000000002</v>
      </c>
      <c r="H112" s="77">
        <v>281.91400101090335</v>
      </c>
      <c r="I112" s="77">
        <v>236.54059405940595</v>
      </c>
      <c r="J112" s="77">
        <v>56.261940016211838</v>
      </c>
      <c r="K112" s="76">
        <v>5.2897609229801148</v>
      </c>
      <c r="L112" s="76">
        <v>2.2171954747146141</v>
      </c>
      <c r="M112" s="76">
        <v>0.40298110850295249</v>
      </c>
      <c r="N112" s="76">
        <v>2.1564813248271855</v>
      </c>
      <c r="O112" s="75">
        <v>6824280.3645536322</v>
      </c>
      <c r="P112" s="75">
        <v>356283.31496103766</v>
      </c>
      <c r="Q112" s="75">
        <v>54333.192756003598</v>
      </c>
      <c r="R112" s="75">
        <v>69156.859077799629</v>
      </c>
      <c r="S112" s="76">
        <v>5.2897609229801148</v>
      </c>
      <c r="T112" s="76">
        <v>0.27616883485325361</v>
      </c>
      <c r="U112" s="76">
        <v>4.2115737412299764E-2</v>
      </c>
      <c r="V112" s="76">
        <v>5.3606128582572549E-2</v>
      </c>
      <c r="W112" s="76">
        <v>1.1315966973103615</v>
      </c>
      <c r="X112" s="76">
        <v>5.6616516238282406</v>
      </c>
      <c r="Y112" s="75">
        <v>7304053.7313484726</v>
      </c>
      <c r="Z112" s="76">
        <v>0</v>
      </c>
      <c r="AA112" s="76">
        <v>0</v>
      </c>
      <c r="AB112" s="76">
        <v>0.37504674204751076</v>
      </c>
      <c r="AC112" s="75">
        <v>0</v>
      </c>
      <c r="AD112" s="75">
        <v>0</v>
      </c>
      <c r="AE112" s="75">
        <v>483844.95156025409</v>
      </c>
      <c r="AF112" s="76">
        <v>5.29</v>
      </c>
      <c r="AG112" s="75">
        <v>6824589</v>
      </c>
      <c r="AH112" s="4"/>
      <c r="AI112" s="80">
        <v>932.14</v>
      </c>
      <c r="AJ112" s="75">
        <v>2810682</v>
      </c>
      <c r="AK112" s="41"/>
    </row>
    <row r="113" spans="1:37" s="3" customFormat="1" ht="15.5" x14ac:dyDescent="0.35">
      <c r="A113" s="64" t="s">
        <v>141</v>
      </c>
      <c r="B113" s="65">
        <v>938</v>
      </c>
      <c r="C113" s="64" t="s">
        <v>205</v>
      </c>
      <c r="D113" s="75">
        <v>33225499</v>
      </c>
      <c r="E113" s="76">
        <v>5.0999999999999996</v>
      </c>
      <c r="F113" s="77">
        <v>1.2356330796864525</v>
      </c>
      <c r="G113" s="77">
        <v>11429.48</v>
      </c>
      <c r="H113" s="77">
        <v>1469.7767060658418</v>
      </c>
      <c r="I113" s="77">
        <v>1387.3487649169272</v>
      </c>
      <c r="J113" s="77">
        <v>298.88684443529291</v>
      </c>
      <c r="K113" s="76">
        <v>5.2298098145051899</v>
      </c>
      <c r="L113" s="76">
        <v>2.1920670561811271</v>
      </c>
      <c r="M113" s="76">
        <v>0.39841395234958987</v>
      </c>
      <c r="N113" s="76">
        <v>2.1320410055554353</v>
      </c>
      <c r="O113" s="75">
        <v>34071183.806853741</v>
      </c>
      <c r="P113" s="75">
        <v>1836453.9854663257</v>
      </c>
      <c r="Q113" s="75">
        <v>315061.28968918871</v>
      </c>
      <c r="R113" s="75">
        <v>363226.23476355436</v>
      </c>
      <c r="S113" s="76">
        <v>5.2298098145051899</v>
      </c>
      <c r="T113" s="76">
        <v>0.28188938580839579</v>
      </c>
      <c r="U113" s="76">
        <v>4.8360826977069379E-2</v>
      </c>
      <c r="V113" s="76">
        <v>5.5753980789774595E-2</v>
      </c>
      <c r="W113" s="76">
        <v>1.0709259661501598</v>
      </c>
      <c r="X113" s="76">
        <v>5.61581400808043</v>
      </c>
      <c r="Y113" s="75">
        <v>36585925.316772811</v>
      </c>
      <c r="Z113" s="76">
        <v>0</v>
      </c>
      <c r="AA113" s="76">
        <v>0</v>
      </c>
      <c r="AB113" s="76">
        <v>0.28741820024771059</v>
      </c>
      <c r="AC113" s="75">
        <v>0</v>
      </c>
      <c r="AD113" s="75">
        <v>0</v>
      </c>
      <c r="AE113" s="75">
        <v>1872473.1256793058</v>
      </c>
      <c r="AF113" s="76">
        <v>5.33</v>
      </c>
      <c r="AG113" s="75">
        <v>34723904</v>
      </c>
      <c r="AH113" s="4"/>
      <c r="AI113" s="80">
        <v>4520.09</v>
      </c>
      <c r="AJ113" s="75">
        <v>13732486</v>
      </c>
      <c r="AK113" s="41"/>
    </row>
    <row r="114" spans="1:37" s="3" customFormat="1" ht="15.5" x14ac:dyDescent="0.35">
      <c r="A114" s="64" t="s">
        <v>141</v>
      </c>
      <c r="B114" s="65">
        <v>868</v>
      </c>
      <c r="C114" s="64" t="s">
        <v>164</v>
      </c>
      <c r="D114" s="75">
        <v>6945664</v>
      </c>
      <c r="E114" s="76">
        <v>5.35</v>
      </c>
      <c r="F114" s="77">
        <v>1.2948139403874885</v>
      </c>
      <c r="G114" s="77">
        <v>2277.64</v>
      </c>
      <c r="H114" s="77">
        <v>248.748253679811</v>
      </c>
      <c r="I114" s="77">
        <v>367.4091906491571</v>
      </c>
      <c r="J114" s="77">
        <v>40.672142857142852</v>
      </c>
      <c r="K114" s="76">
        <v>5.4802924628037299</v>
      </c>
      <c r="L114" s="76">
        <v>2.2970564881022155</v>
      </c>
      <c r="M114" s="76">
        <v>0.41749605771159054</v>
      </c>
      <c r="N114" s="76">
        <v>2.2341554793688836</v>
      </c>
      <c r="O114" s="75">
        <v>7114815.9952387633</v>
      </c>
      <c r="P114" s="75">
        <v>325691.61031100427</v>
      </c>
      <c r="Q114" s="75">
        <v>87433.376537926684</v>
      </c>
      <c r="R114" s="75">
        <v>51794.697768517028</v>
      </c>
      <c r="S114" s="76">
        <v>5.4802924628037291</v>
      </c>
      <c r="T114" s="76">
        <v>0.25086878963282422</v>
      </c>
      <c r="U114" s="76">
        <v>6.7346854052014044E-2</v>
      </c>
      <c r="V114" s="76">
        <v>3.9895633560158628E-2</v>
      </c>
      <c r="W114" s="76">
        <v>1.3293360215613008</v>
      </c>
      <c r="X114" s="76">
        <v>5.8384037400487259</v>
      </c>
      <c r="Y114" s="75">
        <v>7579735.6798562091</v>
      </c>
      <c r="Z114" s="76">
        <v>0</v>
      </c>
      <c r="AA114" s="76">
        <v>0</v>
      </c>
      <c r="AB114" s="76">
        <v>0.24881098619806341</v>
      </c>
      <c r="AC114" s="75">
        <v>0</v>
      </c>
      <c r="AD114" s="75">
        <v>0</v>
      </c>
      <c r="AE114" s="75">
        <v>323020.0571243696</v>
      </c>
      <c r="AF114" s="76">
        <v>5.59</v>
      </c>
      <c r="AG114" s="75">
        <v>7257245</v>
      </c>
      <c r="AH114" s="4"/>
      <c r="AI114" s="80">
        <v>755.14</v>
      </c>
      <c r="AJ114" s="75">
        <v>2406103</v>
      </c>
      <c r="AK114" s="41"/>
    </row>
    <row r="115" spans="1:37" s="3" customFormat="1" ht="15.5" x14ac:dyDescent="0.35">
      <c r="A115" s="64" t="s">
        <v>141</v>
      </c>
      <c r="B115" s="65">
        <v>872</v>
      </c>
      <c r="C115" s="64" t="s">
        <v>168</v>
      </c>
      <c r="D115" s="75">
        <v>8114583</v>
      </c>
      <c r="E115" s="76">
        <v>5.3299999999999992</v>
      </c>
      <c r="F115" s="77">
        <v>1.2688206854166366</v>
      </c>
      <c r="G115" s="77">
        <v>2670.94</v>
      </c>
      <c r="H115" s="77">
        <v>219.13596755941154</v>
      </c>
      <c r="I115" s="77">
        <v>555.26858047760811</v>
      </c>
      <c r="J115" s="77">
        <v>41.637762494268685</v>
      </c>
      <c r="K115" s="76">
        <v>5.370276162502031</v>
      </c>
      <c r="L115" s="76">
        <v>2.2509433183908807</v>
      </c>
      <c r="M115" s="76">
        <v>0.40911486784412954</v>
      </c>
      <c r="N115" s="76">
        <v>2.1893050408553916</v>
      </c>
      <c r="O115" s="75">
        <v>8175900.6856797095</v>
      </c>
      <c r="P115" s="75">
        <v>281159.70593827753</v>
      </c>
      <c r="Q115" s="75">
        <v>129486.1201944536</v>
      </c>
      <c r="R115" s="75">
        <v>51959.925091625941</v>
      </c>
      <c r="S115" s="76">
        <v>5.370276162502031</v>
      </c>
      <c r="T115" s="76">
        <v>0.18467754498303149</v>
      </c>
      <c r="U115" s="76">
        <v>8.5051941234207437E-2</v>
      </c>
      <c r="V115" s="76">
        <v>3.4129468770785563E-2</v>
      </c>
      <c r="W115" s="76">
        <v>1.2021595399269698</v>
      </c>
      <c r="X115" s="76">
        <v>5.6741351174900556</v>
      </c>
      <c r="Y115" s="75">
        <v>8638506.4369040672</v>
      </c>
      <c r="Z115" s="76">
        <v>0</v>
      </c>
      <c r="AA115" s="76">
        <v>0</v>
      </c>
      <c r="AB115" s="76">
        <v>0.10543807357781265</v>
      </c>
      <c r="AC115" s="75">
        <v>0</v>
      </c>
      <c r="AD115" s="75">
        <v>0</v>
      </c>
      <c r="AE115" s="75">
        <v>160522.69789789605</v>
      </c>
      <c r="AF115" s="76">
        <v>5.57</v>
      </c>
      <c r="AG115" s="75">
        <v>8479968</v>
      </c>
      <c r="AH115" s="4"/>
      <c r="AI115" s="80">
        <v>931.2</v>
      </c>
      <c r="AJ115" s="75">
        <v>2956467</v>
      </c>
      <c r="AK115" s="41"/>
    </row>
    <row r="116" spans="1:37" s="3" customFormat="1" ht="15.5" x14ac:dyDescent="0.35">
      <c r="A116" s="64" t="s">
        <v>123</v>
      </c>
      <c r="B116" s="65">
        <v>800</v>
      </c>
      <c r="C116" s="64" t="s">
        <v>124</v>
      </c>
      <c r="D116" s="75">
        <v>6335595</v>
      </c>
      <c r="E116" s="76">
        <v>4.66</v>
      </c>
      <c r="F116" s="77">
        <v>1.1158314890669505</v>
      </c>
      <c r="G116" s="77">
        <v>2385.21</v>
      </c>
      <c r="H116" s="77">
        <v>399.71343527843601</v>
      </c>
      <c r="I116" s="77">
        <v>180.16248518957346</v>
      </c>
      <c r="J116" s="77">
        <v>65.811163310961973</v>
      </c>
      <c r="K116" s="76">
        <v>4.7227502798299028</v>
      </c>
      <c r="L116" s="76">
        <v>1.9795338014533179</v>
      </c>
      <c r="M116" s="76">
        <v>0.35978547436436531</v>
      </c>
      <c r="N116" s="76">
        <v>1.9253276147190892</v>
      </c>
      <c r="O116" s="75">
        <v>6420908.1811232576</v>
      </c>
      <c r="P116" s="75">
        <v>451010.36593635171</v>
      </c>
      <c r="Q116" s="75">
        <v>36947.311762058373</v>
      </c>
      <c r="R116" s="75">
        <v>72223.588545248233</v>
      </c>
      <c r="S116" s="76">
        <v>4.7227502798299037</v>
      </c>
      <c r="T116" s="76">
        <v>0.33173022753916309</v>
      </c>
      <c r="U116" s="76">
        <v>2.7175739325507455E-2</v>
      </c>
      <c r="V116" s="76">
        <v>5.3122387579870478E-2</v>
      </c>
      <c r="W116" s="76">
        <v>0.53302766686976355</v>
      </c>
      <c r="X116" s="76">
        <v>5.1347786342744444</v>
      </c>
      <c r="Y116" s="75">
        <v>6981089.4473669156</v>
      </c>
      <c r="Z116" s="76">
        <v>0</v>
      </c>
      <c r="AA116" s="76">
        <v>0</v>
      </c>
      <c r="AB116" s="76">
        <v>0.26608742257013596</v>
      </c>
      <c r="AC116" s="75">
        <v>0</v>
      </c>
      <c r="AD116" s="75">
        <v>0</v>
      </c>
      <c r="AE116" s="75">
        <v>361764.39727745298</v>
      </c>
      <c r="AF116" s="76">
        <v>4.87</v>
      </c>
      <c r="AG116" s="75">
        <v>6621105</v>
      </c>
      <c r="AH116" s="4"/>
      <c r="AI116" s="80">
        <v>975.48</v>
      </c>
      <c r="AJ116" s="75">
        <v>2707835</v>
      </c>
      <c r="AK116" s="41"/>
    </row>
    <row r="117" spans="1:37" s="3" customFormat="1" ht="15.5" x14ac:dyDescent="0.35">
      <c r="A117" s="64" t="s">
        <v>123</v>
      </c>
      <c r="B117" s="65">
        <v>839</v>
      </c>
      <c r="C117" s="64" t="s">
        <v>148</v>
      </c>
      <c r="D117" s="75">
        <v>12553592</v>
      </c>
      <c r="E117" s="76">
        <v>4.63</v>
      </c>
      <c r="F117" s="77">
        <v>1.070249809926227</v>
      </c>
      <c r="G117" s="77">
        <v>4756.7700000000004</v>
      </c>
      <c r="H117" s="77">
        <v>876.36513105789186</v>
      </c>
      <c r="I117" s="77">
        <v>736.07495040543085</v>
      </c>
      <c r="J117" s="77">
        <v>106.09065618030287</v>
      </c>
      <c r="K117" s="76">
        <v>4.5298260882954118</v>
      </c>
      <c r="L117" s="76">
        <v>1.8986699116364856</v>
      </c>
      <c r="M117" s="76">
        <v>0.34508824972726287</v>
      </c>
      <c r="N117" s="76">
        <v>1.8466780458238037</v>
      </c>
      <c r="O117" s="75">
        <v>12281984.279951952</v>
      </c>
      <c r="P117" s="75">
        <v>948439.02038978122</v>
      </c>
      <c r="Q117" s="75">
        <v>144786.16529299039</v>
      </c>
      <c r="R117" s="75">
        <v>111671.71281206784</v>
      </c>
      <c r="S117" s="76">
        <v>4.5298260882954127</v>
      </c>
      <c r="T117" s="76">
        <v>0.34980209384666161</v>
      </c>
      <c r="U117" s="76">
        <v>5.3399852484667519E-2</v>
      </c>
      <c r="V117" s="76">
        <v>4.11866215173756E-2</v>
      </c>
      <c r="W117" s="76">
        <v>0.32650100087423795</v>
      </c>
      <c r="X117" s="76">
        <v>4.9742146561441176</v>
      </c>
      <c r="Y117" s="75">
        <v>13486881.178446792</v>
      </c>
      <c r="Z117" s="76">
        <v>0</v>
      </c>
      <c r="AA117" s="76">
        <v>0</v>
      </c>
      <c r="AB117" s="76">
        <v>0.11421454320308388</v>
      </c>
      <c r="AC117" s="75">
        <v>0</v>
      </c>
      <c r="AD117" s="75">
        <v>0</v>
      </c>
      <c r="AE117" s="75">
        <v>309676.61822311598</v>
      </c>
      <c r="AF117" s="76">
        <v>4.8600000000000003</v>
      </c>
      <c r="AG117" s="75">
        <v>13177205</v>
      </c>
      <c r="AH117" s="4"/>
      <c r="AI117" s="80">
        <v>2230.36</v>
      </c>
      <c r="AJ117" s="75">
        <v>6178544</v>
      </c>
      <c r="AK117" s="41"/>
    </row>
    <row r="118" spans="1:37" s="3" customFormat="1" ht="15.5" x14ac:dyDescent="0.35">
      <c r="A118" s="64" t="s">
        <v>123</v>
      </c>
      <c r="B118" s="65">
        <v>801</v>
      </c>
      <c r="C118" s="64" t="s">
        <v>125</v>
      </c>
      <c r="D118" s="75">
        <v>21092122</v>
      </c>
      <c r="E118" s="76">
        <v>5.75</v>
      </c>
      <c r="F118" s="77">
        <v>1.1048871800584208</v>
      </c>
      <c r="G118" s="77">
        <v>6435.43</v>
      </c>
      <c r="H118" s="77">
        <v>1671.653877807116</v>
      </c>
      <c r="I118" s="77">
        <v>1380.918063034743</v>
      </c>
      <c r="J118" s="77">
        <v>173.39100593813703</v>
      </c>
      <c r="K118" s="76">
        <v>4.6764285556815741</v>
      </c>
      <c r="L118" s="76">
        <v>1.9601181192215409</v>
      </c>
      <c r="M118" s="76">
        <v>0.3562566230576894</v>
      </c>
      <c r="N118" s="76">
        <v>1.9064435981228547</v>
      </c>
      <c r="O118" s="75">
        <v>17154052.313451227</v>
      </c>
      <c r="P118" s="75">
        <v>1867684.2613253077</v>
      </c>
      <c r="Q118" s="75">
        <v>280417.88733799011</v>
      </c>
      <c r="R118" s="75">
        <v>188419.29874842064</v>
      </c>
      <c r="S118" s="76">
        <v>4.6764285556815732</v>
      </c>
      <c r="T118" s="76">
        <v>0.50915619546117041</v>
      </c>
      <c r="U118" s="76">
        <v>7.6445739578570954E-2</v>
      </c>
      <c r="V118" s="76">
        <v>5.1365669930811646E-2</v>
      </c>
      <c r="W118" s="76">
        <v>0.50440185195611953</v>
      </c>
      <c r="X118" s="76">
        <v>5.3133961606521272</v>
      </c>
      <c r="Y118" s="75">
        <v>19490573.760862943</v>
      </c>
      <c r="Z118" s="76">
        <v>0</v>
      </c>
      <c r="AA118" s="76">
        <v>0.49410379466370813</v>
      </c>
      <c r="AB118" s="76">
        <v>0</v>
      </c>
      <c r="AC118" s="75">
        <v>0</v>
      </c>
      <c r="AD118" s="75">
        <v>1812469.1184768204</v>
      </c>
      <c r="AE118" s="75">
        <v>0</v>
      </c>
      <c r="AF118" s="76">
        <v>5.81</v>
      </c>
      <c r="AG118" s="75">
        <v>21312214</v>
      </c>
      <c r="AH118" s="4"/>
      <c r="AI118" s="80">
        <v>2895.19</v>
      </c>
      <c r="AJ118" s="75">
        <v>9588001</v>
      </c>
      <c r="AK118" s="41"/>
    </row>
    <row r="119" spans="1:37" s="3" customFormat="1" ht="15.5" x14ac:dyDescent="0.35">
      <c r="A119" s="64" t="s">
        <v>123</v>
      </c>
      <c r="B119" s="65">
        <v>908</v>
      </c>
      <c r="C119" s="64" t="s">
        <v>192</v>
      </c>
      <c r="D119" s="75">
        <v>17382705</v>
      </c>
      <c r="E119" s="76">
        <v>4.66</v>
      </c>
      <c r="F119" s="77">
        <v>1.0418070238437926</v>
      </c>
      <c r="G119" s="77">
        <v>6544.2</v>
      </c>
      <c r="H119" s="77">
        <v>1269.4970818604006</v>
      </c>
      <c r="I119" s="77">
        <v>185.02562449263596</v>
      </c>
      <c r="J119" s="77">
        <v>173.62971221156337</v>
      </c>
      <c r="K119" s="76">
        <v>4.4094421618279105</v>
      </c>
      <c r="L119" s="76">
        <v>1.8482111667369621</v>
      </c>
      <c r="M119" s="76">
        <v>0.33591724014097685</v>
      </c>
      <c r="N119" s="76">
        <v>1.7976010283524202</v>
      </c>
      <c r="O119" s="75">
        <v>16448074.6953975</v>
      </c>
      <c r="P119" s="75">
        <v>1337390.2492155966</v>
      </c>
      <c r="Q119" s="75">
        <v>35427.37936690839</v>
      </c>
      <c r="R119" s="75">
        <v>177906.66105770343</v>
      </c>
      <c r="S119" s="76">
        <v>4.4094421618279105</v>
      </c>
      <c r="T119" s="76">
        <v>0.35853101721132913</v>
      </c>
      <c r="U119" s="76">
        <v>9.4974629649043421E-3</v>
      </c>
      <c r="V119" s="76">
        <v>4.7693675196974587E-2</v>
      </c>
      <c r="W119" s="76">
        <v>0.19363063892117793</v>
      </c>
      <c r="X119" s="76">
        <v>4.8251643172011187</v>
      </c>
      <c r="Y119" s="75">
        <v>17998798.985037707</v>
      </c>
      <c r="Z119" s="76">
        <v>3.4835706906074293E-2</v>
      </c>
      <c r="AA119" s="76">
        <v>0</v>
      </c>
      <c r="AB119" s="76">
        <v>0</v>
      </c>
      <c r="AC119" s="75">
        <v>129943.94488679689</v>
      </c>
      <c r="AD119" s="75">
        <v>0</v>
      </c>
      <c r="AE119" s="75">
        <v>0</v>
      </c>
      <c r="AF119" s="76">
        <v>4.8600000000000003</v>
      </c>
      <c r="AG119" s="75">
        <v>18128743</v>
      </c>
      <c r="AH119" s="4"/>
      <c r="AI119" s="80">
        <v>2645.16</v>
      </c>
      <c r="AJ119" s="75">
        <v>7327623</v>
      </c>
      <c r="AK119" s="41"/>
    </row>
    <row r="120" spans="1:37" s="3" customFormat="1" ht="15.5" x14ac:dyDescent="0.35">
      <c r="A120" s="64" t="s">
        <v>123</v>
      </c>
      <c r="B120" s="65">
        <v>878</v>
      </c>
      <c r="C120" s="64" t="s">
        <v>173</v>
      </c>
      <c r="D120" s="75">
        <v>25589967</v>
      </c>
      <c r="E120" s="76">
        <v>4.6800000000000006</v>
      </c>
      <c r="F120" s="77">
        <v>1.0484832729416744</v>
      </c>
      <c r="G120" s="77">
        <v>9592.8799999999992</v>
      </c>
      <c r="H120" s="77">
        <v>1544.7097865911235</v>
      </c>
      <c r="I120" s="77">
        <v>404.0185353926683</v>
      </c>
      <c r="J120" s="77">
        <v>275.42323162096045</v>
      </c>
      <c r="K120" s="76">
        <v>4.4376993472579436</v>
      </c>
      <c r="L120" s="76">
        <v>1.8600551242571339</v>
      </c>
      <c r="M120" s="76">
        <v>0.33806991056853808</v>
      </c>
      <c r="N120" s="76">
        <v>1.8091206591182121</v>
      </c>
      <c r="O120" s="75">
        <v>24265080.869164553</v>
      </c>
      <c r="P120" s="75">
        <v>1637749.8518022089</v>
      </c>
      <c r="Q120" s="75">
        <v>77854.31077309174</v>
      </c>
      <c r="R120" s="75">
        <v>284016.09924615058</v>
      </c>
      <c r="S120" s="76">
        <v>4.4376993472579436</v>
      </c>
      <c r="T120" s="76">
        <v>0.29951853395841116</v>
      </c>
      <c r="U120" s="76">
        <v>1.423832156018121E-2</v>
      </c>
      <c r="V120" s="76">
        <v>5.1942050596544519E-2</v>
      </c>
      <c r="W120" s="76">
        <v>0.22211557835582507</v>
      </c>
      <c r="X120" s="76">
        <v>4.8033982533730795</v>
      </c>
      <c r="Y120" s="75">
        <v>26264701.130985998</v>
      </c>
      <c r="Z120" s="76">
        <v>5.6601772237049985E-2</v>
      </c>
      <c r="AA120" s="76">
        <v>0</v>
      </c>
      <c r="AB120" s="76">
        <v>0</v>
      </c>
      <c r="AC120" s="75">
        <v>309495.18504869065</v>
      </c>
      <c r="AD120" s="75">
        <v>0</v>
      </c>
      <c r="AE120" s="75">
        <v>0</v>
      </c>
      <c r="AF120" s="76">
        <v>4.8600000000000003</v>
      </c>
      <c r="AG120" s="75">
        <v>26574197</v>
      </c>
      <c r="AH120" s="4"/>
      <c r="AI120" s="80">
        <v>3943.79</v>
      </c>
      <c r="AJ120" s="75">
        <v>10925088</v>
      </c>
      <c r="AK120" s="41"/>
    </row>
    <row r="121" spans="1:37" s="3" customFormat="1" ht="15.5" x14ac:dyDescent="0.35">
      <c r="A121" s="64" t="s">
        <v>123</v>
      </c>
      <c r="B121" s="65">
        <v>838</v>
      </c>
      <c r="C121" s="64" t="s">
        <v>147</v>
      </c>
      <c r="D121" s="75">
        <v>10833974</v>
      </c>
      <c r="E121" s="76">
        <v>4.6400000000000006</v>
      </c>
      <c r="F121" s="77">
        <v>1.0654011899809677</v>
      </c>
      <c r="G121" s="77">
        <v>4096.33</v>
      </c>
      <c r="H121" s="77">
        <v>719.06111665094545</v>
      </c>
      <c r="I121" s="77">
        <v>154.37366347751873</v>
      </c>
      <c r="J121" s="77">
        <v>114.02280722534795</v>
      </c>
      <c r="K121" s="76">
        <v>4.5093043326113076</v>
      </c>
      <c r="L121" s="76">
        <v>1.8900682480644464</v>
      </c>
      <c r="M121" s="76">
        <v>0.34352487475164145</v>
      </c>
      <c r="N121" s="76">
        <v>1.8383119242674999</v>
      </c>
      <c r="O121" s="75">
        <v>10528811.211579237</v>
      </c>
      <c r="P121" s="75">
        <v>774672.51344983873</v>
      </c>
      <c r="Q121" s="75">
        <v>30227.780244308</v>
      </c>
      <c r="R121" s="75">
        <v>119477.40711166259</v>
      </c>
      <c r="S121" s="76">
        <v>4.5093043326113076</v>
      </c>
      <c r="T121" s="76">
        <v>0.33177858839490887</v>
      </c>
      <c r="U121" s="76">
        <v>1.2946025689108706E-2</v>
      </c>
      <c r="V121" s="76">
        <v>5.1170068368713344E-2</v>
      </c>
      <c r="W121" s="76">
        <v>0.30111272232049036</v>
      </c>
      <c r="X121" s="76">
        <v>4.9051990150640385</v>
      </c>
      <c r="Y121" s="75">
        <v>11453188.912385045</v>
      </c>
      <c r="Z121" s="76">
        <v>0</v>
      </c>
      <c r="AA121" s="76">
        <v>0</v>
      </c>
      <c r="AB121" s="76">
        <v>4.5199026414684873E-2</v>
      </c>
      <c r="AC121" s="75">
        <v>0</v>
      </c>
      <c r="AD121" s="75">
        <v>0</v>
      </c>
      <c r="AE121" s="75">
        <v>105535.57288776166</v>
      </c>
      <c r="AF121" s="76">
        <v>4.8600000000000003</v>
      </c>
      <c r="AG121" s="75">
        <v>11347654</v>
      </c>
      <c r="AH121" s="4"/>
      <c r="AI121" s="80">
        <v>1393.44</v>
      </c>
      <c r="AJ121" s="75">
        <v>3860108</v>
      </c>
      <c r="AK121" s="41"/>
    </row>
    <row r="122" spans="1:37" s="3" customFormat="1" ht="15.5" x14ac:dyDescent="0.35">
      <c r="A122" s="64" t="s">
        <v>123</v>
      </c>
      <c r="B122" s="65">
        <v>916</v>
      </c>
      <c r="C122" s="64" t="s">
        <v>194</v>
      </c>
      <c r="D122" s="75">
        <v>22295840</v>
      </c>
      <c r="E122" s="76">
        <v>4.62</v>
      </c>
      <c r="F122" s="77">
        <v>1.0636277459921282</v>
      </c>
      <c r="G122" s="77">
        <v>8466.56</v>
      </c>
      <c r="H122" s="77">
        <v>1434.5845372323759</v>
      </c>
      <c r="I122" s="77">
        <v>724.8966984856396</v>
      </c>
      <c r="J122" s="77">
        <v>165.45851164766691</v>
      </c>
      <c r="K122" s="76">
        <v>4.5017982412555622</v>
      </c>
      <c r="L122" s="76">
        <v>1.8869220809636886</v>
      </c>
      <c r="M122" s="76">
        <v>0.34295305060701475</v>
      </c>
      <c r="N122" s="76">
        <v>1.8352519096341744</v>
      </c>
      <c r="O122" s="75">
        <v>21725404.602966275</v>
      </c>
      <c r="P122" s="75">
        <v>1542961.0669783214</v>
      </c>
      <c r="Q122" s="75">
        <v>141705.15444874397</v>
      </c>
      <c r="R122" s="75">
        <v>173085.08819596711</v>
      </c>
      <c r="S122" s="76">
        <v>4.5017982412555622</v>
      </c>
      <c r="T122" s="76">
        <v>0.3197224422094504</v>
      </c>
      <c r="U122" s="76">
        <v>2.9363228291136356E-2</v>
      </c>
      <c r="V122" s="76">
        <v>3.5865575802522982E-2</v>
      </c>
      <c r="W122" s="76">
        <v>0.29233240322394316</v>
      </c>
      <c r="X122" s="76">
        <v>4.8867494875586717</v>
      </c>
      <c r="Y122" s="75">
        <v>23583155.912589304</v>
      </c>
      <c r="Z122" s="76">
        <v>0</v>
      </c>
      <c r="AA122" s="76">
        <v>0</v>
      </c>
      <c r="AB122" s="76">
        <v>2.6749503780509443E-2</v>
      </c>
      <c r="AC122" s="75">
        <v>0</v>
      </c>
      <c r="AD122" s="75">
        <v>0</v>
      </c>
      <c r="AE122" s="75">
        <v>129091.4788749087</v>
      </c>
      <c r="AF122" s="76">
        <v>4.8600000000000003</v>
      </c>
      <c r="AG122" s="75">
        <v>23454065</v>
      </c>
      <c r="AH122" s="4"/>
      <c r="AI122" s="80">
        <v>3469.06</v>
      </c>
      <c r="AJ122" s="75">
        <v>9609991</v>
      </c>
      <c r="AK122" s="41"/>
    </row>
    <row r="123" spans="1:37" s="3" customFormat="1" ht="15.5" x14ac:dyDescent="0.35">
      <c r="A123" s="64" t="s">
        <v>123</v>
      </c>
      <c r="B123" s="65">
        <v>802</v>
      </c>
      <c r="C123" s="64" t="s">
        <v>126</v>
      </c>
      <c r="D123" s="75">
        <v>7137452</v>
      </c>
      <c r="E123" s="76">
        <v>4.6500000000000004</v>
      </c>
      <c r="F123" s="77">
        <v>1.1082313915250164</v>
      </c>
      <c r="G123" s="77">
        <v>2692.87</v>
      </c>
      <c r="H123" s="77">
        <v>392.04446020260485</v>
      </c>
      <c r="I123" s="77">
        <v>176.30309522431259</v>
      </c>
      <c r="J123" s="77">
        <v>59.153580373639905</v>
      </c>
      <c r="K123" s="76">
        <v>4.6905829112401189</v>
      </c>
      <c r="L123" s="76">
        <v>1.9660508964394245</v>
      </c>
      <c r="M123" s="76">
        <v>0.35733492091957347</v>
      </c>
      <c r="N123" s="76">
        <v>1.9122139162660368</v>
      </c>
      <c r="O123" s="75">
        <v>7199744.1023889715</v>
      </c>
      <c r="P123" s="75">
        <v>439344.23658250173</v>
      </c>
      <c r="Q123" s="75">
        <v>35909.573976217784</v>
      </c>
      <c r="R123" s="75">
        <v>64475.150764838378</v>
      </c>
      <c r="S123" s="76">
        <v>4.6905829112401189</v>
      </c>
      <c r="T123" s="76">
        <v>0.2862296963557252</v>
      </c>
      <c r="U123" s="76">
        <v>2.3394836211869035E-2</v>
      </c>
      <c r="V123" s="76">
        <v>4.2005109636720585E-2</v>
      </c>
      <c r="W123" s="76">
        <v>0.49242936556167649</v>
      </c>
      <c r="X123" s="76">
        <v>5.0422125534444344</v>
      </c>
      <c r="Y123" s="75">
        <v>7739473.0637125298</v>
      </c>
      <c r="Z123" s="76">
        <v>0</v>
      </c>
      <c r="AA123" s="76">
        <v>0</v>
      </c>
      <c r="AB123" s="76">
        <v>0.18221248520587263</v>
      </c>
      <c r="AC123" s="75">
        <v>0</v>
      </c>
      <c r="AD123" s="75">
        <v>0</v>
      </c>
      <c r="AE123" s="75">
        <v>279684.4849707128</v>
      </c>
      <c r="AF123" s="76">
        <v>4.8600000000000003</v>
      </c>
      <c r="AG123" s="75">
        <v>7459789</v>
      </c>
      <c r="AH123" s="4"/>
      <c r="AI123" s="80">
        <v>1246.5999999999999</v>
      </c>
      <c r="AJ123" s="75">
        <v>3453332</v>
      </c>
      <c r="AK123" s="41"/>
    </row>
    <row r="124" spans="1:37" s="3" customFormat="1" ht="15.5" x14ac:dyDescent="0.35">
      <c r="A124" s="64" t="s">
        <v>123</v>
      </c>
      <c r="B124" s="65">
        <v>879</v>
      </c>
      <c r="C124" s="64" t="s">
        <v>174</v>
      </c>
      <c r="D124" s="75">
        <v>9490200</v>
      </c>
      <c r="E124" s="76">
        <v>4.95</v>
      </c>
      <c r="F124" s="77">
        <v>1.0750376832198063</v>
      </c>
      <c r="G124" s="77">
        <v>3363.53</v>
      </c>
      <c r="H124" s="77">
        <v>831.8679612563476</v>
      </c>
      <c r="I124" s="77">
        <v>276.01456298747343</v>
      </c>
      <c r="J124" s="77">
        <v>118.62724338712363</v>
      </c>
      <c r="K124" s="76">
        <v>4.5500907341300172</v>
      </c>
      <c r="L124" s="76">
        <v>1.9071638079950128</v>
      </c>
      <c r="M124" s="76">
        <v>0.34663203772841289</v>
      </c>
      <c r="N124" s="76">
        <v>1.854939351189556</v>
      </c>
      <c r="O124" s="75">
        <v>8723489.0115719531</v>
      </c>
      <c r="P124" s="75">
        <v>904309.82718106103</v>
      </c>
      <c r="Q124" s="75">
        <v>54535.029534307214</v>
      </c>
      <c r="R124" s="75">
        <v>125426.41487269249</v>
      </c>
      <c r="S124" s="76">
        <v>4.5500907341300172</v>
      </c>
      <c r="T124" s="76">
        <v>0.47167959516897529</v>
      </c>
      <c r="U124" s="76">
        <v>2.8444964192697934E-2</v>
      </c>
      <c r="V124" s="76">
        <v>6.5421251447710188E-2</v>
      </c>
      <c r="W124" s="76">
        <v>0.35707168271267076</v>
      </c>
      <c r="X124" s="76">
        <v>5.1156365449394006</v>
      </c>
      <c r="Y124" s="75">
        <v>9807760.2831600122</v>
      </c>
      <c r="Z124" s="76">
        <v>0</v>
      </c>
      <c r="AA124" s="76">
        <v>0</v>
      </c>
      <c r="AB124" s="76">
        <v>0</v>
      </c>
      <c r="AC124" s="75">
        <v>0</v>
      </c>
      <c r="AD124" s="75">
        <v>0</v>
      </c>
      <c r="AE124" s="75">
        <v>0</v>
      </c>
      <c r="AF124" s="76">
        <v>5.12</v>
      </c>
      <c r="AG124" s="75">
        <v>9816126</v>
      </c>
      <c r="AH124" s="4"/>
      <c r="AI124" s="80">
        <v>1352.87</v>
      </c>
      <c r="AJ124" s="75">
        <v>3948216</v>
      </c>
      <c r="AK124" s="41"/>
    </row>
    <row r="125" spans="1:37" s="3" customFormat="1" ht="15.5" x14ac:dyDescent="0.35">
      <c r="A125" s="64" t="s">
        <v>123</v>
      </c>
      <c r="B125" s="65">
        <v>933</v>
      </c>
      <c r="C125" s="64" t="s">
        <v>201</v>
      </c>
      <c r="D125" s="75">
        <v>17860951</v>
      </c>
      <c r="E125" s="76">
        <v>4.6500000000000004</v>
      </c>
      <c r="F125" s="77">
        <v>1.0382913032131582</v>
      </c>
      <c r="G125" s="77">
        <v>6738.71</v>
      </c>
      <c r="H125" s="77">
        <v>1246.8668868808059</v>
      </c>
      <c r="I125" s="77">
        <v>574.30927607765716</v>
      </c>
      <c r="J125" s="77">
        <v>161.78353550669698</v>
      </c>
      <c r="K125" s="76">
        <v>4.394561894731293</v>
      </c>
      <c r="L125" s="76">
        <v>1.8419741247705024</v>
      </c>
      <c r="M125" s="76">
        <v>0.3347836413608572</v>
      </c>
      <c r="N125" s="76">
        <v>1.7915347772364401</v>
      </c>
      <c r="O125" s="75">
        <v>16879796.565817486</v>
      </c>
      <c r="P125" s="75">
        <v>1309117.0293205283</v>
      </c>
      <c r="Q125" s="75">
        <v>109593.52990617967</v>
      </c>
      <c r="R125" s="75">
        <v>165209.27323937303</v>
      </c>
      <c r="S125" s="76">
        <v>4.3945618947312939</v>
      </c>
      <c r="T125" s="76">
        <v>0.3408213949951242</v>
      </c>
      <c r="U125" s="76">
        <v>2.8532070783962499E-2</v>
      </c>
      <c r="V125" s="76">
        <v>4.3011322678155627E-2</v>
      </c>
      <c r="W125" s="76">
        <v>0.17727538175440749</v>
      </c>
      <c r="X125" s="76">
        <v>4.8069266831885358</v>
      </c>
      <c r="Y125" s="75">
        <v>18463716.398283567</v>
      </c>
      <c r="Z125" s="76">
        <v>5.3073298477518627E-2</v>
      </c>
      <c r="AA125" s="76">
        <v>0</v>
      </c>
      <c r="AB125" s="76">
        <v>0</v>
      </c>
      <c r="AC125" s="75">
        <v>203857.97329456056</v>
      </c>
      <c r="AD125" s="75">
        <v>0</v>
      </c>
      <c r="AE125" s="75">
        <v>0</v>
      </c>
      <c r="AF125" s="76">
        <v>4.8600000000000003</v>
      </c>
      <c r="AG125" s="75">
        <v>18667575</v>
      </c>
      <c r="AH125" s="4"/>
      <c r="AI125" s="80">
        <v>2899.15</v>
      </c>
      <c r="AJ125" s="75">
        <v>8031226</v>
      </c>
      <c r="AK125" s="41"/>
    </row>
    <row r="126" spans="1:37" s="3" customFormat="1" ht="15.5" x14ac:dyDescent="0.35">
      <c r="A126" s="64" t="s">
        <v>123</v>
      </c>
      <c r="B126" s="65">
        <v>803</v>
      </c>
      <c r="C126" s="64" t="s">
        <v>127</v>
      </c>
      <c r="D126" s="75">
        <v>11087511</v>
      </c>
      <c r="E126" s="76">
        <v>4.6599999999999993</v>
      </c>
      <c r="F126" s="77">
        <v>1.1318449358008955</v>
      </c>
      <c r="G126" s="77">
        <v>4174.2</v>
      </c>
      <c r="H126" s="77">
        <v>520.53412894019971</v>
      </c>
      <c r="I126" s="77">
        <v>407.00570761447659</v>
      </c>
      <c r="J126" s="77">
        <v>101.74922711058264</v>
      </c>
      <c r="K126" s="76">
        <v>4.7905270998827403</v>
      </c>
      <c r="L126" s="76">
        <v>2.0079423554314126</v>
      </c>
      <c r="M126" s="76">
        <v>0.36494880376117106</v>
      </c>
      <c r="N126" s="76">
        <v>1.9529582484713937</v>
      </c>
      <c r="O126" s="75">
        <v>11398072.385588404</v>
      </c>
      <c r="P126" s="75">
        <v>595765.43921957526</v>
      </c>
      <c r="Q126" s="75">
        <v>84665.660287187144</v>
      </c>
      <c r="R126" s="75">
        <v>113265.83564588486</v>
      </c>
      <c r="S126" s="76">
        <v>4.7905270998827403</v>
      </c>
      <c r="T126" s="76">
        <v>0.250395890217676</v>
      </c>
      <c r="U126" s="76">
        <v>3.5584362540815533E-2</v>
      </c>
      <c r="V126" s="76">
        <v>4.7604808672608287E-2</v>
      </c>
      <c r="W126" s="76">
        <v>0.59689116200971792</v>
      </c>
      <c r="X126" s="76">
        <v>5.1241121613138398</v>
      </c>
      <c r="Y126" s="75">
        <v>12191769.32074105</v>
      </c>
      <c r="Z126" s="76">
        <v>0</v>
      </c>
      <c r="AA126" s="76">
        <v>0</v>
      </c>
      <c r="AB126" s="76">
        <v>0.25542071485071016</v>
      </c>
      <c r="AC126" s="75">
        <v>0</v>
      </c>
      <c r="AD126" s="75">
        <v>0</v>
      </c>
      <c r="AE126" s="75">
        <v>607720.97432000551</v>
      </c>
      <c r="AF126" s="76">
        <v>4.87</v>
      </c>
      <c r="AG126" s="75">
        <v>11587162</v>
      </c>
      <c r="AH126" s="4"/>
      <c r="AI126" s="80">
        <v>2080.94</v>
      </c>
      <c r="AJ126" s="75">
        <v>5776482</v>
      </c>
      <c r="AK126" s="41"/>
    </row>
    <row r="127" spans="1:37" s="3" customFormat="1" ht="15.5" x14ac:dyDescent="0.35">
      <c r="A127" s="64" t="s">
        <v>123</v>
      </c>
      <c r="B127" s="65">
        <v>866</v>
      </c>
      <c r="C127" s="64" t="s">
        <v>162</v>
      </c>
      <c r="D127" s="75">
        <v>10153112</v>
      </c>
      <c r="E127" s="76">
        <v>4.9499999999999993</v>
      </c>
      <c r="F127" s="77">
        <v>1.0936087814457078</v>
      </c>
      <c r="G127" s="77">
        <v>3598.48</v>
      </c>
      <c r="H127" s="77">
        <v>599.38105322391561</v>
      </c>
      <c r="I127" s="77">
        <v>834.44237280187576</v>
      </c>
      <c r="J127" s="77">
        <v>100.73505443234836</v>
      </c>
      <c r="K127" s="76">
        <v>4.6286927992289906</v>
      </c>
      <c r="L127" s="76">
        <v>1.94010974743881</v>
      </c>
      <c r="M127" s="76">
        <v>0.35262004886642112</v>
      </c>
      <c r="N127" s="76">
        <v>1.8869831217770732</v>
      </c>
      <c r="O127" s="75">
        <v>9494067.3245766368</v>
      </c>
      <c r="P127" s="75">
        <v>662833.0635602196</v>
      </c>
      <c r="Q127" s="75">
        <v>167717.4328559576</v>
      </c>
      <c r="R127" s="75">
        <v>108348.64806652759</v>
      </c>
      <c r="S127" s="76">
        <v>4.6286927992289906</v>
      </c>
      <c r="T127" s="76">
        <v>0.32315450517714672</v>
      </c>
      <c r="U127" s="76">
        <v>8.1768166079458499E-2</v>
      </c>
      <c r="V127" s="76">
        <v>5.2823788790026936E-2</v>
      </c>
      <c r="W127" s="76">
        <v>0.43537999057484544</v>
      </c>
      <c r="X127" s="76">
        <v>5.0864392592756236</v>
      </c>
      <c r="Y127" s="75">
        <v>10432966.469059341</v>
      </c>
      <c r="Z127" s="76">
        <v>0</v>
      </c>
      <c r="AA127" s="76">
        <v>0</v>
      </c>
      <c r="AB127" s="76">
        <v>0</v>
      </c>
      <c r="AC127" s="75">
        <v>0</v>
      </c>
      <c r="AD127" s="75">
        <v>0</v>
      </c>
      <c r="AE127" s="75">
        <v>0</v>
      </c>
      <c r="AF127" s="76">
        <v>5.09</v>
      </c>
      <c r="AG127" s="75">
        <v>10440271</v>
      </c>
      <c r="AH127" s="4"/>
      <c r="AI127" s="80">
        <v>1461.37</v>
      </c>
      <c r="AJ127" s="75">
        <v>4239873</v>
      </c>
      <c r="AK127" s="41"/>
    </row>
    <row r="128" spans="1:37" s="3" customFormat="1" ht="15.5" x14ac:dyDescent="0.35">
      <c r="A128" s="64" t="s">
        <v>123</v>
      </c>
      <c r="B128" s="65">
        <v>880</v>
      </c>
      <c r="C128" s="64" t="s">
        <v>175</v>
      </c>
      <c r="D128" s="75">
        <v>4305780</v>
      </c>
      <c r="E128" s="76">
        <v>4.7300000000000004</v>
      </c>
      <c r="F128" s="77">
        <v>1.0773862657712947</v>
      </c>
      <c r="G128" s="77">
        <v>1597.04</v>
      </c>
      <c r="H128" s="77">
        <v>458.21291065194828</v>
      </c>
      <c r="I128" s="77">
        <v>80.160890650061319</v>
      </c>
      <c r="J128" s="77">
        <v>66.519232162260039</v>
      </c>
      <c r="K128" s="76">
        <v>4.5600310961030601</v>
      </c>
      <c r="L128" s="76">
        <v>1.911330296028132</v>
      </c>
      <c r="M128" s="76">
        <v>0.347389307885825</v>
      </c>
      <c r="N128" s="76">
        <v>1.8589917469913713</v>
      </c>
      <c r="O128" s="75">
        <v>4151054.6751806457</v>
      </c>
      <c r="P128" s="75">
        <v>499203.84435137117</v>
      </c>
      <c r="Q128" s="75">
        <v>15872.81070378858</v>
      </c>
      <c r="R128" s="75">
        <v>70485.46105533131</v>
      </c>
      <c r="S128" s="76">
        <v>4.5600310961030601</v>
      </c>
      <c r="T128" s="76">
        <v>0.54838715258246529</v>
      </c>
      <c r="U128" s="76">
        <v>1.7436655514223881E-2</v>
      </c>
      <c r="V128" s="76">
        <v>7.7429935133650013E-2</v>
      </c>
      <c r="W128" s="76">
        <v>0.37374040885154614</v>
      </c>
      <c r="X128" s="76">
        <v>5.2032848393334001</v>
      </c>
      <c r="Y128" s="75">
        <v>4736616.7912911382</v>
      </c>
      <c r="Z128" s="76">
        <v>0</v>
      </c>
      <c r="AA128" s="76">
        <v>0</v>
      </c>
      <c r="AB128" s="76">
        <v>0.26145857806275696</v>
      </c>
      <c r="AC128" s="75">
        <v>0</v>
      </c>
      <c r="AD128" s="75">
        <v>0</v>
      </c>
      <c r="AE128" s="75">
        <v>238009.09028032684</v>
      </c>
      <c r="AF128" s="76">
        <v>4.9400000000000004</v>
      </c>
      <c r="AG128" s="75">
        <v>4496946</v>
      </c>
      <c r="AH128" s="4"/>
      <c r="AI128" s="80">
        <v>621.65</v>
      </c>
      <c r="AJ128" s="75">
        <v>1750443</v>
      </c>
      <c r="AK128" s="41"/>
    </row>
    <row r="129" spans="1:37" s="3" customFormat="1" ht="15.5" x14ac:dyDescent="0.35">
      <c r="A129" s="64" t="s">
        <v>123</v>
      </c>
      <c r="B129" s="65">
        <v>865</v>
      </c>
      <c r="C129" s="64" t="s">
        <v>161</v>
      </c>
      <c r="D129" s="75">
        <v>18000167</v>
      </c>
      <c r="E129" s="76">
        <v>4.63</v>
      </c>
      <c r="F129" s="77">
        <v>1.065643397523844</v>
      </c>
      <c r="G129" s="77">
        <v>6820.57</v>
      </c>
      <c r="H129" s="77">
        <v>958.79102539836822</v>
      </c>
      <c r="I129" s="77">
        <v>443.80719952937562</v>
      </c>
      <c r="J129" s="77">
        <v>201.58425579124875</v>
      </c>
      <c r="K129" s="76">
        <v>4.5103294746261229</v>
      </c>
      <c r="L129" s="76">
        <v>1.8904979348252058</v>
      </c>
      <c r="M129" s="76">
        <v>0.34360297145043711</v>
      </c>
      <c r="N129" s="76">
        <v>1.838729844782705</v>
      </c>
      <c r="O129" s="75">
        <v>17534920.205707897</v>
      </c>
      <c r="P129" s="75">
        <v>1033177.6984633972</v>
      </c>
      <c r="Q129" s="75">
        <v>86921.279330352583</v>
      </c>
      <c r="R129" s="75">
        <v>211275.62279615758</v>
      </c>
      <c r="S129" s="76">
        <v>4.5103294746261238</v>
      </c>
      <c r="T129" s="76">
        <v>0.26575380847122115</v>
      </c>
      <c r="U129" s="76">
        <v>2.2357878081947773E-2</v>
      </c>
      <c r="V129" s="76">
        <v>5.434428315546648E-2</v>
      </c>
      <c r="W129" s="76">
        <v>0.29893050973767554</v>
      </c>
      <c r="X129" s="76">
        <v>4.8527854443347591</v>
      </c>
      <c r="Y129" s="75">
        <v>18866294.806297805</v>
      </c>
      <c r="Z129" s="76">
        <v>7.2145464346613508E-3</v>
      </c>
      <c r="AA129" s="76">
        <v>0</v>
      </c>
      <c r="AB129" s="76">
        <v>0</v>
      </c>
      <c r="AC129" s="75">
        <v>28048.171816239155</v>
      </c>
      <c r="AD129" s="75">
        <v>0</v>
      </c>
      <c r="AE129" s="75">
        <v>0</v>
      </c>
      <c r="AF129" s="76">
        <v>4.8600000000000003</v>
      </c>
      <c r="AG129" s="75">
        <v>18894344</v>
      </c>
      <c r="AH129" s="4"/>
      <c r="AI129" s="80">
        <v>3089.75</v>
      </c>
      <c r="AJ129" s="75">
        <v>8559226</v>
      </c>
      <c r="AK129" s="41"/>
    </row>
    <row r="130" spans="1:37" s="3" customFormat="1" ht="15.5" x14ac:dyDescent="0.35">
      <c r="A130" s="64" t="s">
        <v>84</v>
      </c>
      <c r="B130" s="65">
        <v>330</v>
      </c>
      <c r="C130" s="64" t="s">
        <v>85</v>
      </c>
      <c r="D130" s="75">
        <v>52466378</v>
      </c>
      <c r="E130" s="76">
        <v>5.1099999999999994</v>
      </c>
      <c r="F130" s="77">
        <v>1.0622090412194034</v>
      </c>
      <c r="G130" s="77">
        <v>18012.97</v>
      </c>
      <c r="H130" s="77">
        <v>6526.8175166308683</v>
      </c>
      <c r="I130" s="77">
        <v>7620.2722083403987</v>
      </c>
      <c r="J130" s="77">
        <v>592.17740927632576</v>
      </c>
      <c r="K130" s="76">
        <v>4.4957935815663248</v>
      </c>
      <c r="L130" s="76">
        <v>1.884405236727432</v>
      </c>
      <c r="M130" s="76">
        <v>0.34249560754805913</v>
      </c>
      <c r="N130" s="76">
        <v>1.8328039849225812</v>
      </c>
      <c r="O130" s="75">
        <v>46160079.099239655</v>
      </c>
      <c r="P130" s="75">
        <v>7010526.391277018</v>
      </c>
      <c r="Q130" s="75">
        <v>1487648.5630159671</v>
      </c>
      <c r="R130" s="75">
        <v>618646.71583658457</v>
      </c>
      <c r="S130" s="76">
        <v>4.4957935815663239</v>
      </c>
      <c r="T130" s="76">
        <v>0.68279518077826906</v>
      </c>
      <c r="U130" s="76">
        <v>0.14489058493280868</v>
      </c>
      <c r="V130" s="76">
        <v>6.0253534841993278E-2</v>
      </c>
      <c r="W130" s="76">
        <v>0.31530221244731926</v>
      </c>
      <c r="X130" s="76">
        <v>5.3837328821193955</v>
      </c>
      <c r="Y130" s="75">
        <v>55276900.769369222</v>
      </c>
      <c r="Z130" s="76">
        <v>0</v>
      </c>
      <c r="AA130" s="76">
        <v>0</v>
      </c>
      <c r="AB130" s="76">
        <v>4.4889102228698796E-2</v>
      </c>
      <c r="AC130" s="75">
        <v>0</v>
      </c>
      <c r="AD130" s="75">
        <v>0</v>
      </c>
      <c r="AE130" s="75">
        <v>460894.04951031617</v>
      </c>
      <c r="AF130" s="76">
        <v>5.34</v>
      </c>
      <c r="AG130" s="75">
        <v>54827879</v>
      </c>
      <c r="AH130" s="4"/>
      <c r="AI130" s="80">
        <v>4786.54</v>
      </c>
      <c r="AJ130" s="75">
        <v>14569271</v>
      </c>
      <c r="AK130" s="41"/>
    </row>
    <row r="131" spans="1:37" s="3" customFormat="1" ht="15.5" x14ac:dyDescent="0.35">
      <c r="A131" s="64" t="s">
        <v>84</v>
      </c>
      <c r="B131" s="65">
        <v>331</v>
      </c>
      <c r="C131" s="64" t="s">
        <v>86</v>
      </c>
      <c r="D131" s="75">
        <v>14040288</v>
      </c>
      <c r="E131" s="76">
        <v>4.8499999999999996</v>
      </c>
      <c r="F131" s="77">
        <v>1.072428673979188</v>
      </c>
      <c r="G131" s="77">
        <v>5078.78</v>
      </c>
      <c r="H131" s="77">
        <v>1151.4636716606879</v>
      </c>
      <c r="I131" s="77">
        <v>1721.7350233149641</v>
      </c>
      <c r="J131" s="77">
        <v>135.79042413830129</v>
      </c>
      <c r="K131" s="76">
        <v>4.539048117711733</v>
      </c>
      <c r="L131" s="76">
        <v>1.9025353116398629</v>
      </c>
      <c r="M131" s="76">
        <v>0.3457907963434419</v>
      </c>
      <c r="N131" s="76">
        <v>1.8504375983825796</v>
      </c>
      <c r="O131" s="75">
        <v>13140111.275585037</v>
      </c>
      <c r="P131" s="75">
        <v>1248699.1683808202</v>
      </c>
      <c r="Q131" s="75">
        <v>339355.2711385513</v>
      </c>
      <c r="R131" s="75">
        <v>143224.87260572318</v>
      </c>
      <c r="S131" s="76">
        <v>4.539048117711733</v>
      </c>
      <c r="T131" s="76">
        <v>0.43134380607251105</v>
      </c>
      <c r="U131" s="76">
        <v>0.11722502742872815</v>
      </c>
      <c r="V131" s="76">
        <v>4.94748160632731E-2</v>
      </c>
      <c r="W131" s="76">
        <v>0.34694404750729557</v>
      </c>
      <c r="X131" s="76">
        <v>5.1370917672762451</v>
      </c>
      <c r="Y131" s="75">
        <v>14871390.587710131</v>
      </c>
      <c r="Z131" s="76">
        <v>0</v>
      </c>
      <c r="AA131" s="76">
        <v>0</v>
      </c>
      <c r="AB131" s="76">
        <v>6.9891769814595328E-2</v>
      </c>
      <c r="AC131" s="75">
        <v>0</v>
      </c>
      <c r="AD131" s="75">
        <v>0</v>
      </c>
      <c r="AE131" s="75">
        <v>202330.00593841315</v>
      </c>
      <c r="AF131" s="76">
        <v>5.07</v>
      </c>
      <c r="AG131" s="75">
        <v>14677167</v>
      </c>
      <c r="AH131" s="4"/>
      <c r="AI131" s="80">
        <v>1836.39</v>
      </c>
      <c r="AJ131" s="75">
        <v>5306984</v>
      </c>
      <c r="AK131" s="41"/>
    </row>
    <row r="132" spans="1:37" s="3" customFormat="1" ht="15.5" x14ac:dyDescent="0.35">
      <c r="A132" s="64" t="s">
        <v>84</v>
      </c>
      <c r="B132" s="65">
        <v>332</v>
      </c>
      <c r="C132" s="64" t="s">
        <v>87</v>
      </c>
      <c r="D132" s="75">
        <v>11220125</v>
      </c>
      <c r="E132" s="76">
        <v>4.7200000000000006</v>
      </c>
      <c r="F132" s="77">
        <v>1.0336416830220496</v>
      </c>
      <c r="G132" s="77">
        <v>4170.43</v>
      </c>
      <c r="H132" s="77">
        <v>959.18731386303659</v>
      </c>
      <c r="I132" s="77">
        <v>473.70431754000634</v>
      </c>
      <c r="J132" s="77">
        <v>131.27130699481864</v>
      </c>
      <c r="K132" s="76">
        <v>4.3748824043478276</v>
      </c>
      <c r="L132" s="76">
        <v>1.8337254954546944</v>
      </c>
      <c r="M132" s="76">
        <v>0.333284431289746</v>
      </c>
      <c r="N132" s="76">
        <v>1.783512022690068</v>
      </c>
      <c r="O132" s="75">
        <v>10399730.270571657</v>
      </c>
      <c r="P132" s="75">
        <v>1002565.152437992</v>
      </c>
      <c r="Q132" s="75">
        <v>89990.616220366413</v>
      </c>
      <c r="R132" s="75">
        <v>133450.65392791378</v>
      </c>
      <c r="S132" s="76">
        <v>4.3748824043478276</v>
      </c>
      <c r="T132" s="76">
        <v>0.42175176956509386</v>
      </c>
      <c r="U132" s="76">
        <v>3.7856593701565126E-2</v>
      </c>
      <c r="V132" s="76">
        <v>5.6139044237524152E-2</v>
      </c>
      <c r="W132" s="76">
        <v>0.159174132207478</v>
      </c>
      <c r="X132" s="76">
        <v>4.8906298118520102</v>
      </c>
      <c r="Y132" s="75">
        <v>11625736.69315793</v>
      </c>
      <c r="Z132" s="76">
        <v>0</v>
      </c>
      <c r="AA132" s="76">
        <v>0</v>
      </c>
      <c r="AB132" s="76">
        <v>0</v>
      </c>
      <c r="AC132" s="75">
        <v>0</v>
      </c>
      <c r="AD132" s="75">
        <v>0</v>
      </c>
      <c r="AE132" s="75">
        <v>0</v>
      </c>
      <c r="AF132" s="76">
        <v>4.8899999999999997</v>
      </c>
      <c r="AG132" s="75">
        <v>11624240</v>
      </c>
      <c r="AH132" s="4"/>
      <c r="AI132" s="80">
        <v>1388.43</v>
      </c>
      <c r="AJ132" s="75">
        <v>3869971</v>
      </c>
      <c r="AK132" s="41"/>
    </row>
    <row r="133" spans="1:37" s="3" customFormat="1" ht="15.5" x14ac:dyDescent="0.35">
      <c r="A133" s="64" t="s">
        <v>84</v>
      </c>
      <c r="B133" s="65">
        <v>884</v>
      </c>
      <c r="C133" s="64" t="s">
        <v>179</v>
      </c>
      <c r="D133" s="75">
        <v>6022881</v>
      </c>
      <c r="E133" s="76">
        <v>4.66</v>
      </c>
      <c r="F133" s="77">
        <v>1.0103229943257479</v>
      </c>
      <c r="G133" s="77">
        <v>2267.48</v>
      </c>
      <c r="H133" s="77">
        <v>347.09208763830878</v>
      </c>
      <c r="I133" s="77">
        <v>232.61317505678903</v>
      </c>
      <c r="J133" s="77">
        <v>58.887859391395594</v>
      </c>
      <c r="K133" s="76">
        <v>4.2761861902287821</v>
      </c>
      <c r="L133" s="76">
        <v>1.7923571231402553</v>
      </c>
      <c r="M133" s="76">
        <v>0.32576562082745186</v>
      </c>
      <c r="N133" s="76">
        <v>1.7432764533178779</v>
      </c>
      <c r="O133" s="75">
        <v>5526814.9976933757</v>
      </c>
      <c r="P133" s="75">
        <v>354604.3961285624</v>
      </c>
      <c r="Q133" s="75">
        <v>43193.103969461183</v>
      </c>
      <c r="R133" s="75">
        <v>58514.956638088981</v>
      </c>
      <c r="S133" s="76">
        <v>4.2761861902287821</v>
      </c>
      <c r="T133" s="76">
        <v>0.27436315895361574</v>
      </c>
      <c r="U133" s="76">
        <v>3.3419203426279229E-2</v>
      </c>
      <c r="V133" s="76">
        <v>4.5273968750910269E-2</v>
      </c>
      <c r="W133" s="76">
        <v>4.7299373120175403E-2</v>
      </c>
      <c r="X133" s="76">
        <v>4.6292425213595871</v>
      </c>
      <c r="Y133" s="75">
        <v>5983127.4544294886</v>
      </c>
      <c r="Z133" s="76">
        <v>0.23075754935262971</v>
      </c>
      <c r="AA133" s="76">
        <v>0</v>
      </c>
      <c r="AB133" s="76">
        <v>0</v>
      </c>
      <c r="AC133" s="75">
        <v>298245.73296347749</v>
      </c>
      <c r="AD133" s="75">
        <v>0</v>
      </c>
      <c r="AE133" s="75">
        <v>0</v>
      </c>
      <c r="AF133" s="76">
        <v>4.8600000000000003</v>
      </c>
      <c r="AG133" s="75">
        <v>6281374</v>
      </c>
      <c r="AH133" s="4"/>
      <c r="AI133" s="80">
        <v>1033.46</v>
      </c>
      <c r="AJ133" s="75">
        <v>2862891</v>
      </c>
      <c r="AK133" s="41"/>
    </row>
    <row r="134" spans="1:37" s="3" customFormat="1" ht="15.5" x14ac:dyDescent="0.35">
      <c r="A134" s="64" t="s">
        <v>84</v>
      </c>
      <c r="B134" s="65">
        <v>333</v>
      </c>
      <c r="C134" s="64" t="s">
        <v>88</v>
      </c>
      <c r="D134" s="75">
        <v>15396210</v>
      </c>
      <c r="E134" s="76">
        <v>4.8899999999999997</v>
      </c>
      <c r="F134" s="77">
        <v>1.0536697904273726</v>
      </c>
      <c r="G134" s="77">
        <v>5523.7</v>
      </c>
      <c r="H134" s="77">
        <v>1455.4534830244825</v>
      </c>
      <c r="I134" s="77">
        <v>1790.4767590964425</v>
      </c>
      <c r="J134" s="77">
        <v>130.73846153846154</v>
      </c>
      <c r="K134" s="76">
        <v>4.4596512523143303</v>
      </c>
      <c r="L134" s="76">
        <v>1.8692562328253761</v>
      </c>
      <c r="M134" s="76">
        <v>0.33974223624869199</v>
      </c>
      <c r="N134" s="76">
        <v>1.8180698108828646</v>
      </c>
      <c r="O134" s="75">
        <v>14041252.10477294</v>
      </c>
      <c r="P134" s="75">
        <v>1550750.8319966223</v>
      </c>
      <c r="Q134" s="75">
        <v>346731.32950943947</v>
      </c>
      <c r="R134" s="75">
        <v>135484.24052527803</v>
      </c>
      <c r="S134" s="76">
        <v>4.4596512523143303</v>
      </c>
      <c r="T134" s="76">
        <v>0.49253498465356849</v>
      </c>
      <c r="U134" s="76">
        <v>0.11012556403981677</v>
      </c>
      <c r="V134" s="76">
        <v>4.3031238127405079E-2</v>
      </c>
      <c r="W134" s="76">
        <v>0.26004607274456504</v>
      </c>
      <c r="X134" s="76">
        <v>5.1053430391351204</v>
      </c>
      <c r="Y134" s="75">
        <v>16074218.50680428</v>
      </c>
      <c r="Z134" s="76">
        <v>0</v>
      </c>
      <c r="AA134" s="76">
        <v>0</v>
      </c>
      <c r="AB134" s="76">
        <v>0</v>
      </c>
      <c r="AC134" s="75">
        <v>0</v>
      </c>
      <c r="AD134" s="75">
        <v>0</v>
      </c>
      <c r="AE134" s="75">
        <v>0</v>
      </c>
      <c r="AF134" s="76">
        <v>5.1100000000000003</v>
      </c>
      <c r="AG134" s="75">
        <v>16088881</v>
      </c>
      <c r="AH134" s="4"/>
      <c r="AI134" s="80">
        <v>1592.49</v>
      </c>
      <c r="AJ134" s="75">
        <v>4638446</v>
      </c>
      <c r="AK134" s="41"/>
    </row>
    <row r="135" spans="1:37" s="3" customFormat="1" ht="15.5" x14ac:dyDescent="0.35">
      <c r="A135" s="64" t="s">
        <v>84</v>
      </c>
      <c r="B135" s="65">
        <v>893</v>
      </c>
      <c r="C135" s="64" t="s">
        <v>188</v>
      </c>
      <c r="D135" s="75">
        <v>10435147</v>
      </c>
      <c r="E135" s="76">
        <v>4.6900000000000004</v>
      </c>
      <c r="F135" s="77">
        <v>1.0186534575146535</v>
      </c>
      <c r="G135" s="77">
        <v>3903.47</v>
      </c>
      <c r="H135" s="77">
        <v>618.36124133056489</v>
      </c>
      <c r="I135" s="77">
        <v>169.85103812342624</v>
      </c>
      <c r="J135" s="77">
        <v>96.269851093531869</v>
      </c>
      <c r="K135" s="76">
        <v>4.3114448271663495</v>
      </c>
      <c r="L135" s="76">
        <v>1.8071357287144629</v>
      </c>
      <c r="M135" s="76">
        <v>0.32845167125662689</v>
      </c>
      <c r="N135" s="76">
        <v>1.7576503717617933</v>
      </c>
      <c r="O135" s="75">
        <v>9592869.4575144481</v>
      </c>
      <c r="P135" s="75">
        <v>636953.73470259341</v>
      </c>
      <c r="Q135" s="75">
        <v>31799.078681698065</v>
      </c>
      <c r="R135" s="75">
        <v>96448.981551479286</v>
      </c>
      <c r="S135" s="76">
        <v>4.3114448271663504</v>
      </c>
      <c r="T135" s="76">
        <v>0.28627418488183343</v>
      </c>
      <c r="U135" s="76">
        <v>1.4291862710950103E-2</v>
      </c>
      <c r="V135" s="76">
        <v>4.3348287437587264E-2</v>
      </c>
      <c r="W135" s="76">
        <v>8.5248367545289305E-2</v>
      </c>
      <c r="X135" s="76">
        <v>4.6553591621967207</v>
      </c>
      <c r="Y135" s="75">
        <v>10358071.252450218</v>
      </c>
      <c r="Z135" s="76">
        <v>0.20464084819135131</v>
      </c>
      <c r="AA135" s="76">
        <v>0</v>
      </c>
      <c r="AB135" s="76">
        <v>0</v>
      </c>
      <c r="AC135" s="75">
        <v>455321.36466301163</v>
      </c>
      <c r="AD135" s="75">
        <v>0</v>
      </c>
      <c r="AE135" s="75">
        <v>0</v>
      </c>
      <c r="AF135" s="76">
        <v>4.8600000000000003</v>
      </c>
      <c r="AG135" s="75">
        <v>10813393</v>
      </c>
      <c r="AH135" s="4"/>
      <c r="AI135" s="80">
        <v>1833.1</v>
      </c>
      <c r="AJ135" s="75">
        <v>5078054</v>
      </c>
      <c r="AK135" s="41"/>
    </row>
    <row r="136" spans="1:37" s="3" customFormat="1" ht="15.5" x14ac:dyDescent="0.35">
      <c r="A136" s="64" t="s">
        <v>84</v>
      </c>
      <c r="B136" s="65">
        <v>334</v>
      </c>
      <c r="C136" s="64" t="s">
        <v>89</v>
      </c>
      <c r="D136" s="75">
        <v>9265848</v>
      </c>
      <c r="E136" s="76">
        <v>4.8</v>
      </c>
      <c r="F136" s="77">
        <v>1.0678309768553855</v>
      </c>
      <c r="G136" s="77">
        <v>3386.64</v>
      </c>
      <c r="H136" s="77">
        <v>702.87546627593701</v>
      </c>
      <c r="I136" s="77">
        <v>383.53213782672395</v>
      </c>
      <c r="J136" s="77">
        <v>114.40472936660268</v>
      </c>
      <c r="K136" s="76">
        <v>4.5195883914082859</v>
      </c>
      <c r="L136" s="76">
        <v>1.8943787961134708</v>
      </c>
      <c r="M136" s="76">
        <v>0.34430832819580598</v>
      </c>
      <c r="N136" s="76">
        <v>1.8425044352452198</v>
      </c>
      <c r="O136" s="75">
        <v>8724544.7330310065</v>
      </c>
      <c r="P136" s="75">
        <v>758962.05638425727</v>
      </c>
      <c r="Q136" s="75">
        <v>75270.38623515518</v>
      </c>
      <c r="R136" s="75">
        <v>120150.99612446685</v>
      </c>
      <c r="S136" s="76">
        <v>4.5195883914082859</v>
      </c>
      <c r="T136" s="76">
        <v>0.39316620001579855</v>
      </c>
      <c r="U136" s="76">
        <v>3.8992425880661298E-2</v>
      </c>
      <c r="V136" s="76">
        <v>6.2241992438226229E-2</v>
      </c>
      <c r="W136" s="76">
        <v>0.31849963135045112</v>
      </c>
      <c r="X136" s="76">
        <v>5.0139890097429713</v>
      </c>
      <c r="Y136" s="75">
        <v>9678928.1717748847</v>
      </c>
      <c r="Z136" s="76">
        <v>0</v>
      </c>
      <c r="AA136" s="76">
        <v>0</v>
      </c>
      <c r="AB136" s="76">
        <v>0</v>
      </c>
      <c r="AC136" s="75">
        <v>0</v>
      </c>
      <c r="AD136" s="75">
        <v>0</v>
      </c>
      <c r="AE136" s="75">
        <v>0</v>
      </c>
      <c r="AF136" s="76">
        <v>5.01</v>
      </c>
      <c r="AG136" s="75">
        <v>9671228</v>
      </c>
      <c r="AH136" s="4"/>
      <c r="AI136" s="80">
        <v>1611.79</v>
      </c>
      <c r="AJ136" s="75">
        <v>4602789</v>
      </c>
      <c r="AK136" s="41"/>
    </row>
    <row r="137" spans="1:37" s="3" customFormat="1" ht="15.5" x14ac:dyDescent="0.35">
      <c r="A137" s="64" t="s">
        <v>84</v>
      </c>
      <c r="B137" s="65">
        <v>860</v>
      </c>
      <c r="C137" s="64" t="s">
        <v>159</v>
      </c>
      <c r="D137" s="75">
        <v>29997955</v>
      </c>
      <c r="E137" s="76">
        <v>4.6100000000000003</v>
      </c>
      <c r="F137" s="77">
        <v>1.0719088793561602</v>
      </c>
      <c r="G137" s="77">
        <v>11416.05</v>
      </c>
      <c r="H137" s="77">
        <v>1904.9678156909999</v>
      </c>
      <c r="I137" s="77">
        <v>887.66138246215371</v>
      </c>
      <c r="J137" s="77">
        <v>258.89262695312499</v>
      </c>
      <c r="K137" s="76">
        <v>4.5368480899966066</v>
      </c>
      <c r="L137" s="76">
        <v>1.9016131732738291</v>
      </c>
      <c r="M137" s="76">
        <v>0.34562319527029556</v>
      </c>
      <c r="N137" s="76">
        <v>1.8495407112168172</v>
      </c>
      <c r="O137" s="75">
        <v>29521944.24354928</v>
      </c>
      <c r="P137" s="75">
        <v>2064831.7789989859</v>
      </c>
      <c r="Q137" s="75">
        <v>174873.92709503195</v>
      </c>
      <c r="R137" s="75">
        <v>272934.49842869357</v>
      </c>
      <c r="S137" s="76">
        <v>4.5368480899966057</v>
      </c>
      <c r="T137" s="76">
        <v>0.31731745156868418</v>
      </c>
      <c r="U137" s="76">
        <v>2.6874125754934277E-2</v>
      </c>
      <c r="V137" s="76">
        <v>4.1943794340745959E-2</v>
      </c>
      <c r="W137" s="76">
        <v>0.33025775850423322</v>
      </c>
      <c r="X137" s="76">
        <v>4.9229834616609693</v>
      </c>
      <c r="Y137" s="75">
        <v>32034584.448071979</v>
      </c>
      <c r="Z137" s="76">
        <v>0</v>
      </c>
      <c r="AA137" s="76">
        <v>0</v>
      </c>
      <c r="AB137" s="76">
        <v>6.2983470272757636E-2</v>
      </c>
      <c r="AC137" s="75">
        <v>0</v>
      </c>
      <c r="AD137" s="75">
        <v>0</v>
      </c>
      <c r="AE137" s="75">
        <v>409842.7941101694</v>
      </c>
      <c r="AF137" s="76">
        <v>4.8600000000000003</v>
      </c>
      <c r="AG137" s="75">
        <v>31624742</v>
      </c>
      <c r="AH137" s="4"/>
      <c r="AI137" s="80">
        <v>5686.21</v>
      </c>
      <c r="AJ137" s="75">
        <v>15751939</v>
      </c>
      <c r="AK137" s="41"/>
    </row>
    <row r="138" spans="1:37" s="3" customFormat="1" ht="15.5" x14ac:dyDescent="0.35">
      <c r="A138" s="64" t="s">
        <v>84</v>
      </c>
      <c r="B138" s="65">
        <v>861</v>
      </c>
      <c r="C138" s="64" t="s">
        <v>160</v>
      </c>
      <c r="D138" s="75">
        <v>10180838</v>
      </c>
      <c r="E138" s="76">
        <v>4.9799999999999995</v>
      </c>
      <c r="F138" s="77">
        <v>1.0189651585034365</v>
      </c>
      <c r="G138" s="77">
        <v>3586.57</v>
      </c>
      <c r="H138" s="77">
        <v>1248.3182547414654</v>
      </c>
      <c r="I138" s="77">
        <v>812.47903612045491</v>
      </c>
      <c r="J138" s="77">
        <v>110.19299261447563</v>
      </c>
      <c r="K138" s="76">
        <v>4.3127640997862935</v>
      </c>
      <c r="L138" s="76">
        <v>1.8076886998837551</v>
      </c>
      <c r="M138" s="76">
        <v>0.32855217522089741</v>
      </c>
      <c r="N138" s="76">
        <v>1.7581882007504166</v>
      </c>
      <c r="O138" s="75">
        <v>8816777.2923012003</v>
      </c>
      <c r="P138" s="75">
        <v>1286245.3576842118</v>
      </c>
      <c r="Q138" s="75">
        <v>152156.8001440895</v>
      </c>
      <c r="R138" s="75">
        <v>110431.81106948484</v>
      </c>
      <c r="S138" s="76">
        <v>4.3127640997862935</v>
      </c>
      <c r="T138" s="76">
        <v>0.62917238558142108</v>
      </c>
      <c r="U138" s="76">
        <v>7.4428145732204729E-2</v>
      </c>
      <c r="V138" s="76">
        <v>5.4018189919658288E-2</v>
      </c>
      <c r="W138" s="76">
        <v>9.4370855638449491E-2</v>
      </c>
      <c r="X138" s="76">
        <v>5.0703828210195772</v>
      </c>
      <c r="Y138" s="75">
        <v>10365611.261198984</v>
      </c>
      <c r="Z138" s="76">
        <v>0</v>
      </c>
      <c r="AA138" s="76">
        <v>0</v>
      </c>
      <c r="AB138" s="76">
        <v>0</v>
      </c>
      <c r="AC138" s="75">
        <v>0</v>
      </c>
      <c r="AD138" s="75">
        <v>0</v>
      </c>
      <c r="AE138" s="75">
        <v>0</v>
      </c>
      <c r="AF138" s="76">
        <v>5.07</v>
      </c>
      <c r="AG138" s="75">
        <v>10364829</v>
      </c>
      <c r="AH138" s="4"/>
      <c r="AI138" s="80">
        <v>1352.24</v>
      </c>
      <c r="AJ138" s="75">
        <v>3907839</v>
      </c>
      <c r="AK138" s="41"/>
    </row>
    <row r="139" spans="1:37" s="3" customFormat="1" ht="15.5" x14ac:dyDescent="0.35">
      <c r="A139" s="64" t="s">
        <v>84</v>
      </c>
      <c r="B139" s="65">
        <v>894</v>
      </c>
      <c r="C139" s="64" t="s">
        <v>189</v>
      </c>
      <c r="D139" s="75">
        <v>7414498</v>
      </c>
      <c r="E139" s="76">
        <v>4.76</v>
      </c>
      <c r="F139" s="77">
        <v>1.0269121203343838</v>
      </c>
      <c r="G139" s="77">
        <v>2732.75</v>
      </c>
      <c r="H139" s="77">
        <v>673.48514894354003</v>
      </c>
      <c r="I139" s="77">
        <v>393.32745760736555</v>
      </c>
      <c r="J139" s="77">
        <v>95.089040336879421</v>
      </c>
      <c r="K139" s="76">
        <v>4.3463995694594857</v>
      </c>
      <c r="L139" s="76">
        <v>1.8217869572974923</v>
      </c>
      <c r="M139" s="76">
        <v>0.33111457058266813</v>
      </c>
      <c r="N139" s="76">
        <v>1.7719004012181017</v>
      </c>
      <c r="O139" s="75">
        <v>6770245.3513610335</v>
      </c>
      <c r="P139" s="75">
        <v>699359.48235897301</v>
      </c>
      <c r="Q139" s="75">
        <v>74234.777767700201</v>
      </c>
      <c r="R139" s="75">
        <v>96038.335972885718</v>
      </c>
      <c r="S139" s="76">
        <v>4.3463995694594857</v>
      </c>
      <c r="T139" s="76">
        <v>0.44897866994013358</v>
      </c>
      <c r="U139" s="76">
        <v>4.7657653361645028E-2</v>
      </c>
      <c r="V139" s="76">
        <v>6.1655222294158235E-2</v>
      </c>
      <c r="W139" s="76">
        <v>0.12853644910566775</v>
      </c>
      <c r="X139" s="76">
        <v>4.9046911150554227</v>
      </c>
      <c r="Y139" s="75">
        <v>7639877.9474605927</v>
      </c>
      <c r="Z139" s="76">
        <v>0</v>
      </c>
      <c r="AA139" s="76">
        <v>0</v>
      </c>
      <c r="AB139" s="76">
        <v>0</v>
      </c>
      <c r="AC139" s="75">
        <v>0</v>
      </c>
      <c r="AD139" s="75">
        <v>0</v>
      </c>
      <c r="AE139" s="75">
        <v>0</v>
      </c>
      <c r="AF139" s="76">
        <v>4.9000000000000004</v>
      </c>
      <c r="AG139" s="75">
        <v>7632571</v>
      </c>
      <c r="AH139" s="4"/>
      <c r="AI139" s="80">
        <v>1156.46</v>
      </c>
      <c r="AJ139" s="75">
        <v>3229993</v>
      </c>
      <c r="AK139" s="41"/>
    </row>
    <row r="140" spans="1:37" s="3" customFormat="1" ht="15.5" x14ac:dyDescent="0.35">
      <c r="A140" s="64" t="s">
        <v>84</v>
      </c>
      <c r="B140" s="65">
        <v>335</v>
      </c>
      <c r="C140" s="64" t="s">
        <v>90</v>
      </c>
      <c r="D140" s="75">
        <v>12877654</v>
      </c>
      <c r="E140" s="76">
        <v>4.9899999999999993</v>
      </c>
      <c r="F140" s="77">
        <v>1.0198775072400221</v>
      </c>
      <c r="G140" s="77">
        <v>4527.53</v>
      </c>
      <c r="H140" s="77">
        <v>1377.8719245985571</v>
      </c>
      <c r="I140" s="77">
        <v>1128.3661235761131</v>
      </c>
      <c r="J140" s="77">
        <v>134.48108910891088</v>
      </c>
      <c r="K140" s="76">
        <v>4.3166256105011556</v>
      </c>
      <c r="L140" s="76">
        <v>1.80930724639412</v>
      </c>
      <c r="M140" s="76">
        <v>0.32884635030575066</v>
      </c>
      <c r="N140" s="76">
        <v>1.7597624261007616</v>
      </c>
      <c r="O140" s="75">
        <v>11139881.611678008</v>
      </c>
      <c r="P140" s="75">
        <v>1421006.3849341336</v>
      </c>
      <c r="Q140" s="75">
        <v>211503.67648159189</v>
      </c>
      <c r="R140" s="75">
        <v>134893.21755193273</v>
      </c>
      <c r="S140" s="76">
        <v>4.3166256105011547</v>
      </c>
      <c r="T140" s="76">
        <v>0.55062995889131194</v>
      </c>
      <c r="U140" s="76">
        <v>8.1956183956075929E-2</v>
      </c>
      <c r="V140" s="76">
        <v>5.2270171072299837E-2</v>
      </c>
      <c r="W140" s="76">
        <v>9.7479346742879613E-2</v>
      </c>
      <c r="X140" s="76">
        <v>5.0014819244208422</v>
      </c>
      <c r="Y140" s="75">
        <v>12907284.890645664</v>
      </c>
      <c r="Z140" s="76">
        <v>0</v>
      </c>
      <c r="AA140" s="76">
        <v>3.8418052497742217E-2</v>
      </c>
      <c r="AB140" s="76">
        <v>0</v>
      </c>
      <c r="AC140" s="75">
        <v>0</v>
      </c>
      <c r="AD140" s="75">
        <v>99145.164578308599</v>
      </c>
      <c r="AE140" s="75">
        <v>0</v>
      </c>
      <c r="AF140" s="76">
        <v>5.04</v>
      </c>
      <c r="AG140" s="75">
        <v>13006689</v>
      </c>
      <c r="AH140" s="4"/>
      <c r="AI140" s="80">
        <v>1247.5999999999999</v>
      </c>
      <c r="AJ140" s="75">
        <v>3584106</v>
      </c>
      <c r="AK140" s="41"/>
    </row>
    <row r="141" spans="1:37" s="3" customFormat="1" ht="15.5" x14ac:dyDescent="0.35">
      <c r="A141" s="64" t="s">
        <v>84</v>
      </c>
      <c r="B141" s="65">
        <v>937</v>
      </c>
      <c r="C141" s="64" t="s">
        <v>204</v>
      </c>
      <c r="D141" s="75">
        <v>21560360</v>
      </c>
      <c r="E141" s="76">
        <v>4.6500000000000004</v>
      </c>
      <c r="F141" s="77">
        <v>1.0832119183554307</v>
      </c>
      <c r="G141" s="77">
        <v>8134.45</v>
      </c>
      <c r="H141" s="77">
        <v>1467.389609301126</v>
      </c>
      <c r="I141" s="77">
        <v>1005.3874051511077</v>
      </c>
      <c r="J141" s="77">
        <v>225.70208662305436</v>
      </c>
      <c r="K141" s="76">
        <v>4.5846881367418097</v>
      </c>
      <c r="L141" s="76">
        <v>1.9216652581786122</v>
      </c>
      <c r="M141" s="76">
        <v>0.34926771443645749</v>
      </c>
      <c r="N141" s="76">
        <v>1.8690437036747012</v>
      </c>
      <c r="O141" s="75">
        <v>21257532.355934065</v>
      </c>
      <c r="P141" s="75">
        <v>1607304.0304715689</v>
      </c>
      <c r="Q141" s="75">
        <v>200155.13583858701</v>
      </c>
      <c r="R141" s="75">
        <v>240452.82642816516</v>
      </c>
      <c r="S141" s="76">
        <v>4.5846881367418097</v>
      </c>
      <c r="T141" s="76">
        <v>0.3466530167873994</v>
      </c>
      <c r="U141" s="76">
        <v>4.3168174998964665E-2</v>
      </c>
      <c r="V141" s="76">
        <v>5.1859322254001403E-2</v>
      </c>
      <c r="W141" s="76">
        <v>0.38612368522328477</v>
      </c>
      <c r="X141" s="76">
        <v>5.0263686507821754</v>
      </c>
      <c r="Y141" s="75">
        <v>23305444.348672386</v>
      </c>
      <c r="Z141" s="76">
        <v>0</v>
      </c>
      <c r="AA141" s="76">
        <v>0</v>
      </c>
      <c r="AB141" s="76">
        <v>0.1663687219234129</v>
      </c>
      <c r="AC141" s="75">
        <v>0</v>
      </c>
      <c r="AD141" s="75">
        <v>0</v>
      </c>
      <c r="AE141" s="75">
        <v>771391.28852844646</v>
      </c>
      <c r="AF141" s="76">
        <v>4.8600000000000003</v>
      </c>
      <c r="AG141" s="75">
        <v>22534054</v>
      </c>
      <c r="AH141" s="4"/>
      <c r="AI141" s="80">
        <v>3427.18</v>
      </c>
      <c r="AJ141" s="75">
        <v>9493975</v>
      </c>
      <c r="AK141" s="41"/>
    </row>
    <row r="142" spans="1:37" s="3" customFormat="1" ht="15.5" x14ac:dyDescent="0.35">
      <c r="A142" s="64" t="s">
        <v>84</v>
      </c>
      <c r="B142" s="65">
        <v>336</v>
      </c>
      <c r="C142" s="64" t="s">
        <v>91</v>
      </c>
      <c r="D142" s="75">
        <v>11561174</v>
      </c>
      <c r="E142" s="76">
        <v>5.1499999999999995</v>
      </c>
      <c r="F142" s="77">
        <v>1.0284159385842919</v>
      </c>
      <c r="G142" s="77">
        <v>3938.4</v>
      </c>
      <c r="H142" s="77">
        <v>1361.2255231510428</v>
      </c>
      <c r="I142" s="77">
        <v>1152.5789191029085</v>
      </c>
      <c r="J142" s="77">
        <v>117.47447280799113</v>
      </c>
      <c r="K142" s="76">
        <v>4.3527644714452736</v>
      </c>
      <c r="L142" s="76">
        <v>1.8244547965600539</v>
      </c>
      <c r="M142" s="76">
        <v>0.33159945738475455</v>
      </c>
      <c r="N142" s="76">
        <v>1.7744951862124627</v>
      </c>
      <c r="O142" s="75">
        <v>9771468.728773836</v>
      </c>
      <c r="P142" s="75">
        <v>1415591.8279003464</v>
      </c>
      <c r="Q142" s="75">
        <v>217850.89017554987</v>
      </c>
      <c r="R142" s="75">
        <v>118820.99530535746</v>
      </c>
      <c r="S142" s="76">
        <v>4.3527644714452727</v>
      </c>
      <c r="T142" s="76">
        <v>0.63058461174915914</v>
      </c>
      <c r="U142" s="76">
        <v>9.7043099778496691E-2</v>
      </c>
      <c r="V142" s="76">
        <v>5.2929587269100936E-2</v>
      </c>
      <c r="W142" s="76">
        <v>0.14183770465227141</v>
      </c>
      <c r="X142" s="76">
        <v>5.1333217702420288</v>
      </c>
      <c r="Y142" s="75">
        <v>11523732.442155089</v>
      </c>
      <c r="Z142" s="76">
        <v>0</v>
      </c>
      <c r="AA142" s="76">
        <v>6.8178175085933823E-2</v>
      </c>
      <c r="AB142" s="76">
        <v>0</v>
      </c>
      <c r="AC142" s="75">
        <v>0</v>
      </c>
      <c r="AD142" s="75">
        <v>153052.36711231183</v>
      </c>
      <c r="AE142" s="75">
        <v>0</v>
      </c>
      <c r="AF142" s="76">
        <v>5.2</v>
      </c>
      <c r="AG142" s="75">
        <v>11673418</v>
      </c>
      <c r="AH142" s="4"/>
      <c r="AI142" s="80">
        <v>985.44</v>
      </c>
      <c r="AJ142" s="75">
        <v>2920845</v>
      </c>
      <c r="AK142" s="41"/>
    </row>
    <row r="143" spans="1:37" s="3" customFormat="1" ht="15.5" x14ac:dyDescent="0.35">
      <c r="A143" s="64" t="s">
        <v>84</v>
      </c>
      <c r="B143" s="65">
        <v>885</v>
      </c>
      <c r="C143" s="64" t="s">
        <v>180</v>
      </c>
      <c r="D143" s="75">
        <v>20323277</v>
      </c>
      <c r="E143" s="76">
        <v>4.66</v>
      </c>
      <c r="F143" s="77">
        <v>1.0312975515331637</v>
      </c>
      <c r="G143" s="77">
        <v>7651.26</v>
      </c>
      <c r="H143" s="77">
        <v>1345.5367191896455</v>
      </c>
      <c r="I143" s="77">
        <v>662.94972755694505</v>
      </c>
      <c r="J143" s="77">
        <v>233.31301562978854</v>
      </c>
      <c r="K143" s="76">
        <v>4.3649608814713297</v>
      </c>
      <c r="L143" s="76">
        <v>1.829566903801056</v>
      </c>
      <c r="M143" s="76">
        <v>0.33252859632007109</v>
      </c>
      <c r="N143" s="76">
        <v>1.7794673070387304</v>
      </c>
      <c r="O143" s="75">
        <v>19036546.838560808</v>
      </c>
      <c r="P143" s="75">
        <v>1403197.1860887057</v>
      </c>
      <c r="Q143" s="75">
        <v>125656.35313111215</v>
      </c>
      <c r="R143" s="75">
        <v>236648.54366330028</v>
      </c>
      <c r="S143" s="76">
        <v>4.3649608814713305</v>
      </c>
      <c r="T143" s="76">
        <v>0.32174432044897583</v>
      </c>
      <c r="U143" s="76">
        <v>2.8812214241220983E-2</v>
      </c>
      <c r="V143" s="76">
        <v>5.4262027903877928E-2</v>
      </c>
      <c r="W143" s="76">
        <v>0.14475203371765222</v>
      </c>
      <c r="X143" s="76">
        <v>4.7697794440654047</v>
      </c>
      <c r="Y143" s="75">
        <v>20802048.921443924</v>
      </c>
      <c r="Z143" s="76">
        <v>9.0220548296318093E-2</v>
      </c>
      <c r="AA143" s="76">
        <v>0</v>
      </c>
      <c r="AB143" s="76">
        <v>0</v>
      </c>
      <c r="AC143" s="75">
        <v>393471.49724388152</v>
      </c>
      <c r="AD143" s="75">
        <v>0</v>
      </c>
      <c r="AE143" s="75">
        <v>0</v>
      </c>
      <c r="AF143" s="76">
        <v>4.8600000000000003</v>
      </c>
      <c r="AG143" s="75">
        <v>21195521</v>
      </c>
      <c r="AH143" s="4"/>
      <c r="AI143" s="80">
        <v>3742.06</v>
      </c>
      <c r="AJ143" s="75">
        <v>10366255</v>
      </c>
      <c r="AK143" s="41"/>
    </row>
    <row r="144" spans="1:37" s="3" customFormat="1" ht="15.5" x14ac:dyDescent="0.35">
      <c r="A144" s="64" t="s">
        <v>107</v>
      </c>
      <c r="B144" s="65">
        <v>370</v>
      </c>
      <c r="C144" s="64" t="s">
        <v>108</v>
      </c>
      <c r="D144" s="75">
        <v>9453147</v>
      </c>
      <c r="E144" s="76">
        <v>4.7300000000000004</v>
      </c>
      <c r="F144" s="77">
        <v>1.0197770816303118</v>
      </c>
      <c r="G144" s="77">
        <v>3506.23</v>
      </c>
      <c r="H144" s="77">
        <v>942.24481300736716</v>
      </c>
      <c r="I144" s="77">
        <v>231.16011214865563</v>
      </c>
      <c r="J144" s="77">
        <v>123.64994839153621</v>
      </c>
      <c r="K144" s="76">
        <v>4.3162005596928488</v>
      </c>
      <c r="L144" s="76">
        <v>1.8091290869758736</v>
      </c>
      <c r="M144" s="76">
        <v>0.32881396936294521</v>
      </c>
      <c r="N144" s="76">
        <v>1.7595891452770038</v>
      </c>
      <c r="O144" s="75">
        <v>8626147.376394758</v>
      </c>
      <c r="P144" s="75">
        <v>971646.22401034948</v>
      </c>
      <c r="Q144" s="75">
        <v>43324.944199370329</v>
      </c>
      <c r="R144" s="75">
        <v>124016.67099217104</v>
      </c>
      <c r="S144" s="76">
        <v>4.3162005596928488</v>
      </c>
      <c r="T144" s="76">
        <v>0.48617532171699263</v>
      </c>
      <c r="U144" s="76">
        <v>2.1678176854907704E-2</v>
      </c>
      <c r="V144" s="76">
        <v>6.2053290002027493E-2</v>
      </c>
      <c r="W144" s="76">
        <v>9.4758889586587181E-2</v>
      </c>
      <c r="X144" s="76">
        <v>4.8861073482667772</v>
      </c>
      <c r="Y144" s="75">
        <v>9765135.2155966498</v>
      </c>
      <c r="Z144" s="76">
        <v>0</v>
      </c>
      <c r="AA144" s="76">
        <v>0</v>
      </c>
      <c r="AB144" s="76">
        <v>0</v>
      </c>
      <c r="AC144" s="75">
        <v>0</v>
      </c>
      <c r="AD144" s="75">
        <v>0</v>
      </c>
      <c r="AE144" s="75">
        <v>0</v>
      </c>
      <c r="AF144" s="76">
        <v>4.8899999999999997</v>
      </c>
      <c r="AG144" s="75">
        <v>9772915</v>
      </c>
      <c r="AH144" s="4"/>
      <c r="AI144" s="80">
        <v>1381.9</v>
      </c>
      <c r="AJ144" s="75">
        <v>3851770</v>
      </c>
      <c r="AK144" s="41"/>
    </row>
    <row r="145" spans="1:37" s="3" customFormat="1" ht="15.5" x14ac:dyDescent="0.35">
      <c r="A145" s="64" t="s">
        <v>107</v>
      </c>
      <c r="B145" s="65">
        <v>380</v>
      </c>
      <c r="C145" s="64" t="s">
        <v>112</v>
      </c>
      <c r="D145" s="75">
        <v>25348556</v>
      </c>
      <c r="E145" s="76">
        <v>4.9999999999999991</v>
      </c>
      <c r="F145" s="77">
        <v>1.0305975545306949</v>
      </c>
      <c r="G145" s="77">
        <v>8894.23</v>
      </c>
      <c r="H145" s="77">
        <v>2167.9704687767908</v>
      </c>
      <c r="I145" s="77">
        <v>3365.4387024082966</v>
      </c>
      <c r="J145" s="77">
        <v>277.2674935965515</v>
      </c>
      <c r="K145" s="76">
        <v>4.3619981482345631</v>
      </c>
      <c r="L145" s="76">
        <v>1.8283250785426008</v>
      </c>
      <c r="M145" s="76">
        <v>0.33230289131348673</v>
      </c>
      <c r="N145" s="76">
        <v>1.7782594870656618</v>
      </c>
      <c r="O145" s="75">
        <v>22114070.430284206</v>
      </c>
      <c r="P145" s="75">
        <v>2259340.2232344882</v>
      </c>
      <c r="Q145" s="75">
        <v>637456.6564686941</v>
      </c>
      <c r="R145" s="75">
        <v>281040.52403750166</v>
      </c>
      <c r="S145" s="76">
        <v>4.3619981482345622</v>
      </c>
      <c r="T145" s="76">
        <v>0.44565462975483716</v>
      </c>
      <c r="U145" s="76">
        <v>0.12573826079925821</v>
      </c>
      <c r="V145" s="76">
        <v>5.5435214846365051E-2</v>
      </c>
      <c r="W145" s="76">
        <v>0.14811395842023867</v>
      </c>
      <c r="X145" s="76">
        <v>4.9888262536350219</v>
      </c>
      <c r="Y145" s="75">
        <v>25291907.834024888</v>
      </c>
      <c r="Z145" s="76">
        <v>0</v>
      </c>
      <c r="AA145" s="76">
        <v>6.1173738526342447E-2</v>
      </c>
      <c r="AB145" s="76">
        <v>0</v>
      </c>
      <c r="AC145" s="75">
        <v>0</v>
      </c>
      <c r="AD145" s="75">
        <v>310133.1812354959</v>
      </c>
      <c r="AE145" s="75">
        <v>0</v>
      </c>
      <c r="AF145" s="76">
        <v>5.05</v>
      </c>
      <c r="AG145" s="75">
        <v>25602042</v>
      </c>
      <c r="AH145" s="4"/>
      <c r="AI145" s="80">
        <v>2770.95</v>
      </c>
      <c r="AJ145" s="75">
        <v>7976180</v>
      </c>
      <c r="AK145" s="41"/>
    </row>
    <row r="146" spans="1:37" s="3" customFormat="1" ht="15.5" x14ac:dyDescent="0.35">
      <c r="A146" s="64" t="s">
        <v>107</v>
      </c>
      <c r="B146" s="65">
        <v>381</v>
      </c>
      <c r="C146" s="64" t="s">
        <v>113</v>
      </c>
      <c r="D146" s="75">
        <v>8526561</v>
      </c>
      <c r="E146" s="76">
        <v>4.7</v>
      </c>
      <c r="F146" s="77">
        <v>1.016240144364255</v>
      </c>
      <c r="G146" s="77">
        <v>3182.74</v>
      </c>
      <c r="H146" s="77">
        <v>737.10897079991764</v>
      </c>
      <c r="I146" s="77">
        <v>471.8806374665844</v>
      </c>
      <c r="J146" s="77">
        <v>112.68602695634679</v>
      </c>
      <c r="K146" s="76">
        <v>4.3012304933103538</v>
      </c>
      <c r="L146" s="76">
        <v>1.802854405771426</v>
      </c>
      <c r="M146" s="76">
        <v>0.32767352955233431</v>
      </c>
      <c r="N146" s="76">
        <v>1.7534862856099387</v>
      </c>
      <c r="O146" s="75">
        <v>7803128.0539587988</v>
      </c>
      <c r="P146" s="75">
        <v>757473.08865795552</v>
      </c>
      <c r="Q146" s="75">
        <v>88134.992583466286</v>
      </c>
      <c r="R146" s="75">
        <v>112628.23962326079</v>
      </c>
      <c r="S146" s="76">
        <v>4.3012304933103529</v>
      </c>
      <c r="T146" s="76">
        <v>0.41753336921654699</v>
      </c>
      <c r="U146" s="76">
        <v>4.8581660457995689E-2</v>
      </c>
      <c r="V146" s="76">
        <v>6.2082797478847138E-2</v>
      </c>
      <c r="W146" s="76">
        <v>7.7177243544356067E-2</v>
      </c>
      <c r="X146" s="76">
        <v>4.8294283204637418</v>
      </c>
      <c r="Y146" s="75">
        <v>8761364.3748234771</v>
      </c>
      <c r="Z146" s="76">
        <v>3.057166723206084E-2</v>
      </c>
      <c r="AA146" s="76">
        <v>0</v>
      </c>
      <c r="AB146" s="76">
        <v>0</v>
      </c>
      <c r="AC146" s="75">
        <v>55461.950854716502</v>
      </c>
      <c r="AD146" s="75">
        <v>0</v>
      </c>
      <c r="AE146" s="75">
        <v>0</v>
      </c>
      <c r="AF146" s="76">
        <v>4.8600000000000003</v>
      </c>
      <c r="AG146" s="75">
        <v>8816827</v>
      </c>
      <c r="AH146" s="4"/>
      <c r="AI146" s="80">
        <v>1326.11</v>
      </c>
      <c r="AJ146" s="75">
        <v>3673590</v>
      </c>
      <c r="AK146" s="41"/>
    </row>
    <row r="147" spans="1:37" s="3" customFormat="1" ht="15.5" x14ac:dyDescent="0.35">
      <c r="A147" s="64" t="s">
        <v>107</v>
      </c>
      <c r="B147" s="65">
        <v>371</v>
      </c>
      <c r="C147" s="64" t="s">
        <v>109</v>
      </c>
      <c r="D147" s="75">
        <v>12087166</v>
      </c>
      <c r="E147" s="76">
        <v>4.9099999999999993</v>
      </c>
      <c r="F147" s="77">
        <v>1.0197542433026792</v>
      </c>
      <c r="G147" s="77">
        <v>4318.8500000000004</v>
      </c>
      <c r="H147" s="77">
        <v>1116.4311572594961</v>
      </c>
      <c r="I147" s="77">
        <v>528.77932729854456</v>
      </c>
      <c r="J147" s="77">
        <v>121.50964425808198</v>
      </c>
      <c r="K147" s="76">
        <v>4.316103896604135</v>
      </c>
      <c r="L147" s="76">
        <v>1.8090885707850684</v>
      </c>
      <c r="M147" s="76">
        <v>0.32880660543871337</v>
      </c>
      <c r="N147" s="76">
        <v>1.759549738553591</v>
      </c>
      <c r="O147" s="75">
        <v>10625145.028893799</v>
      </c>
      <c r="P147" s="75">
        <v>1151242.022599906</v>
      </c>
      <c r="Q147" s="75">
        <v>99103.697312064483</v>
      </c>
      <c r="R147" s="75">
        <v>121867.28978804735</v>
      </c>
      <c r="S147" s="76">
        <v>4.3161038966041341</v>
      </c>
      <c r="T147" s="76">
        <v>0.46765292766975036</v>
      </c>
      <c r="U147" s="76">
        <v>4.0257507353855963E-2</v>
      </c>
      <c r="V147" s="76">
        <v>4.9504442799830496E-2</v>
      </c>
      <c r="W147" s="76">
        <v>9.4407722490487345E-2</v>
      </c>
      <c r="X147" s="76">
        <v>4.8735187744275708</v>
      </c>
      <c r="Y147" s="75">
        <v>11997358.038593814</v>
      </c>
      <c r="Z147" s="76">
        <v>0</v>
      </c>
      <c r="AA147" s="76">
        <v>8.5581354233390527E-2</v>
      </c>
      <c r="AB147" s="76">
        <v>0</v>
      </c>
      <c r="AC147" s="75">
        <v>0</v>
      </c>
      <c r="AD147" s="75">
        <v>210679.42808660088</v>
      </c>
      <c r="AE147" s="75">
        <v>0</v>
      </c>
      <c r="AF147" s="76">
        <v>4.96</v>
      </c>
      <c r="AG147" s="75">
        <v>12210253</v>
      </c>
      <c r="AH147" s="4"/>
      <c r="AI147" s="80">
        <v>1684.54</v>
      </c>
      <c r="AJ147" s="75">
        <v>4762532</v>
      </c>
      <c r="AK147" s="41"/>
    </row>
    <row r="148" spans="1:37" s="3" customFormat="1" ht="15.5" x14ac:dyDescent="0.35">
      <c r="A148" s="64" t="s">
        <v>107</v>
      </c>
      <c r="B148" s="65">
        <v>811</v>
      </c>
      <c r="C148" s="64" t="s">
        <v>133</v>
      </c>
      <c r="D148" s="75">
        <v>10651806</v>
      </c>
      <c r="E148" s="76">
        <v>4.67</v>
      </c>
      <c r="F148" s="77">
        <v>1.0300129039840442</v>
      </c>
      <c r="G148" s="77">
        <v>4001.58</v>
      </c>
      <c r="H148" s="77">
        <v>681.78890009380859</v>
      </c>
      <c r="I148" s="77">
        <v>182.25739633252803</v>
      </c>
      <c r="J148" s="77">
        <v>96.547984825493174</v>
      </c>
      <c r="K148" s="76">
        <v>4.3595236182003676</v>
      </c>
      <c r="L148" s="76">
        <v>1.8272878829351342</v>
      </c>
      <c r="M148" s="76">
        <v>0.33211437828412244</v>
      </c>
      <c r="N148" s="76">
        <v>1.7772506933065177</v>
      </c>
      <c r="O148" s="75">
        <v>9943640.0364673901</v>
      </c>
      <c r="P148" s="75">
        <v>710120.01964082092</v>
      </c>
      <c r="Q148" s="75">
        <v>34502.272066276455</v>
      </c>
      <c r="R148" s="75">
        <v>97806.284592019292</v>
      </c>
      <c r="S148" s="76">
        <v>4.3595236182003676</v>
      </c>
      <c r="T148" s="76">
        <v>0.31133317236218927</v>
      </c>
      <c r="U148" s="76">
        <v>1.512660046048322E-2</v>
      </c>
      <c r="V148" s="76">
        <v>4.2880555422721747E-2</v>
      </c>
      <c r="W148" s="76">
        <v>0.13779141895146907</v>
      </c>
      <c r="X148" s="76">
        <v>4.7288639464457614</v>
      </c>
      <c r="Y148" s="75">
        <v>10786068.612766504</v>
      </c>
      <c r="Z148" s="76">
        <v>0.13113602650719791</v>
      </c>
      <c r="AA148" s="76">
        <v>0</v>
      </c>
      <c r="AB148" s="76">
        <v>0</v>
      </c>
      <c r="AC148" s="75">
        <v>299108.24154188362</v>
      </c>
      <c r="AD148" s="75">
        <v>0</v>
      </c>
      <c r="AE148" s="75">
        <v>0</v>
      </c>
      <c r="AF148" s="76">
        <v>4.8600000000000003</v>
      </c>
      <c r="AG148" s="75">
        <v>11085177</v>
      </c>
      <c r="AH148" s="4"/>
      <c r="AI148" s="80">
        <v>1954.5</v>
      </c>
      <c r="AJ148" s="75">
        <v>5414356</v>
      </c>
      <c r="AK148" s="41"/>
    </row>
    <row r="149" spans="1:37" s="3" customFormat="1" ht="15.5" x14ac:dyDescent="0.35">
      <c r="A149" s="64" t="s">
        <v>107</v>
      </c>
      <c r="B149" s="65">
        <v>810</v>
      </c>
      <c r="C149" s="64" t="s">
        <v>132</v>
      </c>
      <c r="D149" s="75">
        <v>10557469</v>
      </c>
      <c r="E149" s="76">
        <v>4.7600000000000007</v>
      </c>
      <c r="F149" s="77">
        <v>1.0043312158091067</v>
      </c>
      <c r="G149" s="77">
        <v>3891.15</v>
      </c>
      <c r="H149" s="77">
        <v>1188.8692114554729</v>
      </c>
      <c r="I149" s="77">
        <v>675.51383180150685</v>
      </c>
      <c r="J149" s="77">
        <v>113.07230735868151</v>
      </c>
      <c r="K149" s="76">
        <v>4.250826022548079</v>
      </c>
      <c r="L149" s="76">
        <v>1.7817274463290811</v>
      </c>
      <c r="M149" s="76">
        <v>0.32383364911217194</v>
      </c>
      <c r="N149" s="76">
        <v>1.7329378522366194</v>
      </c>
      <c r="O149" s="75">
        <v>9428142.9562536366</v>
      </c>
      <c r="P149" s="75">
        <v>1207397.3153631222</v>
      </c>
      <c r="Q149" s="75">
        <v>124689.84223147589</v>
      </c>
      <c r="R149" s="75">
        <v>111689.95043310769</v>
      </c>
      <c r="S149" s="76">
        <v>4.250826022548079</v>
      </c>
      <c r="T149" s="76">
        <v>0.54437400360968569</v>
      </c>
      <c r="U149" s="76">
        <v>5.6218369679407861E-2</v>
      </c>
      <c r="V149" s="76">
        <v>5.0357164710070915E-2</v>
      </c>
      <c r="W149" s="76">
        <v>2.1139089840429115E-2</v>
      </c>
      <c r="X149" s="76">
        <v>4.9017755605472439</v>
      </c>
      <c r="Y149" s="75">
        <v>10871920.064281343</v>
      </c>
      <c r="Z149" s="76">
        <v>0</v>
      </c>
      <c r="AA149" s="76">
        <v>0</v>
      </c>
      <c r="AB149" s="76">
        <v>0</v>
      </c>
      <c r="AC149" s="75">
        <v>0</v>
      </c>
      <c r="AD149" s="75">
        <v>0</v>
      </c>
      <c r="AE149" s="75">
        <v>0</v>
      </c>
      <c r="AF149" s="76">
        <v>4.9000000000000004</v>
      </c>
      <c r="AG149" s="75">
        <v>10867982</v>
      </c>
      <c r="AH149" s="4"/>
      <c r="AI149" s="80">
        <v>1160.27</v>
      </c>
      <c r="AJ149" s="75">
        <v>3240635</v>
      </c>
      <c r="AK149" s="41"/>
    </row>
    <row r="150" spans="1:37" s="3" customFormat="1" ht="15.5" x14ac:dyDescent="0.35">
      <c r="A150" s="64" t="s">
        <v>107</v>
      </c>
      <c r="B150" s="65">
        <v>382</v>
      </c>
      <c r="C150" s="64" t="s">
        <v>114</v>
      </c>
      <c r="D150" s="75">
        <v>17322396</v>
      </c>
      <c r="E150" s="76">
        <v>4.6900000000000004</v>
      </c>
      <c r="F150" s="77">
        <v>1.022421780904871</v>
      </c>
      <c r="G150" s="77">
        <v>6479.78</v>
      </c>
      <c r="H150" s="77">
        <v>1473.4603892717932</v>
      </c>
      <c r="I150" s="77">
        <v>1688.2789013319539</v>
      </c>
      <c r="J150" s="77">
        <v>160.23369021739128</v>
      </c>
      <c r="K150" s="76">
        <v>4.32739423397196</v>
      </c>
      <c r="L150" s="76">
        <v>1.8138208990101861</v>
      </c>
      <c r="M150" s="76">
        <v>0.329666718539117</v>
      </c>
      <c r="N150" s="76">
        <v>1.7641524799703046</v>
      </c>
      <c r="O150" s="75">
        <v>15983120.68736189</v>
      </c>
      <c r="P150" s="75">
        <v>1523378.1513171718</v>
      </c>
      <c r="Q150" s="75">
        <v>317244.53826713061</v>
      </c>
      <c r="R150" s="75">
        <v>161125.6973239285</v>
      </c>
      <c r="S150" s="76">
        <v>4.32739423397196</v>
      </c>
      <c r="T150" s="76">
        <v>0.41245123259198041</v>
      </c>
      <c r="U150" s="76">
        <v>8.5893250292591858E-2</v>
      </c>
      <c r="V150" s="76">
        <v>4.3624422738396118E-2</v>
      </c>
      <c r="W150" s="76">
        <v>0.10678547298319874</v>
      </c>
      <c r="X150" s="76">
        <v>4.8693631395949275</v>
      </c>
      <c r="Y150" s="75">
        <v>17984869.074270118</v>
      </c>
      <c r="Z150" s="76">
        <v>0</v>
      </c>
      <c r="AA150" s="76">
        <v>0</v>
      </c>
      <c r="AB150" s="76">
        <v>0</v>
      </c>
      <c r="AC150" s="75">
        <v>0</v>
      </c>
      <c r="AD150" s="75">
        <v>0</v>
      </c>
      <c r="AE150" s="75">
        <v>0</v>
      </c>
      <c r="AF150" s="76">
        <v>4.87</v>
      </c>
      <c r="AG150" s="75">
        <v>17987222</v>
      </c>
      <c r="AH150" s="4"/>
      <c r="AI150" s="80">
        <v>2638.78</v>
      </c>
      <c r="AJ150" s="75">
        <v>7324990</v>
      </c>
      <c r="AK150" s="41"/>
    </row>
    <row r="151" spans="1:37" s="3" customFormat="1" ht="15.5" x14ac:dyDescent="0.35">
      <c r="A151" s="64" t="s">
        <v>107</v>
      </c>
      <c r="B151" s="65">
        <v>383</v>
      </c>
      <c r="C151" s="64" t="s">
        <v>115</v>
      </c>
      <c r="D151" s="75">
        <v>37124503</v>
      </c>
      <c r="E151" s="76">
        <v>5.2299999999999995</v>
      </c>
      <c r="F151" s="77">
        <v>1.0671112782822187</v>
      </c>
      <c r="G151" s="77">
        <v>12453.29</v>
      </c>
      <c r="H151" s="77">
        <v>3020.1690253135571</v>
      </c>
      <c r="I151" s="77">
        <v>2722.2121211386388</v>
      </c>
      <c r="J151" s="77">
        <v>336.77508429327139</v>
      </c>
      <c r="K151" s="76">
        <v>4.516542271388265</v>
      </c>
      <c r="L151" s="76">
        <v>1.893102019408027</v>
      </c>
      <c r="M151" s="76">
        <v>0.34407627067181307</v>
      </c>
      <c r="N151" s="76">
        <v>1.8412626209114527</v>
      </c>
      <c r="O151" s="75">
        <v>32060112.100628357</v>
      </c>
      <c r="P151" s="75">
        <v>3258968.2060415605</v>
      </c>
      <c r="Q151" s="75">
        <v>533889.69893282349</v>
      </c>
      <c r="R151" s="75">
        <v>353452.08338719746</v>
      </c>
      <c r="S151" s="76">
        <v>4.516542271388265</v>
      </c>
      <c r="T151" s="76">
        <v>0.45911466614642937</v>
      </c>
      <c r="U151" s="76">
        <v>7.5212943296027679E-2</v>
      </c>
      <c r="V151" s="76">
        <v>4.9793377843405581E-2</v>
      </c>
      <c r="W151" s="76">
        <v>0.32078381921687171</v>
      </c>
      <c r="X151" s="76">
        <v>5.1006632586741274</v>
      </c>
      <c r="Y151" s="75">
        <v>36206422.088989943</v>
      </c>
      <c r="Z151" s="76">
        <v>0</v>
      </c>
      <c r="AA151" s="76">
        <v>0.1816369309114334</v>
      </c>
      <c r="AB151" s="76">
        <v>0</v>
      </c>
      <c r="AC151" s="75">
        <v>0</v>
      </c>
      <c r="AD151" s="75">
        <v>1289327.1039495254</v>
      </c>
      <c r="AE151" s="75">
        <v>0</v>
      </c>
      <c r="AF151" s="76">
        <v>5.28</v>
      </c>
      <c r="AG151" s="75">
        <v>37479422</v>
      </c>
      <c r="AH151" s="4"/>
      <c r="AI151" s="80">
        <v>5111.92</v>
      </c>
      <c r="AJ151" s="75">
        <v>15384835</v>
      </c>
      <c r="AK151" s="41"/>
    </row>
    <row r="152" spans="1:37" s="3" customFormat="1" ht="15.5" x14ac:dyDescent="0.35">
      <c r="A152" s="64" t="s">
        <v>107</v>
      </c>
      <c r="B152" s="65">
        <v>812</v>
      </c>
      <c r="C152" s="64" t="s">
        <v>134</v>
      </c>
      <c r="D152" s="75">
        <v>6145356</v>
      </c>
      <c r="E152" s="76">
        <v>4.7300000000000004</v>
      </c>
      <c r="F152" s="77">
        <v>1.006277950559288</v>
      </c>
      <c r="G152" s="77">
        <v>2279.35</v>
      </c>
      <c r="H152" s="77">
        <v>645.56212348371264</v>
      </c>
      <c r="I152" s="77">
        <v>146.97909971157807</v>
      </c>
      <c r="J152" s="77">
        <v>59.476976805482337</v>
      </c>
      <c r="K152" s="76">
        <v>4.2590655660421071</v>
      </c>
      <c r="L152" s="76">
        <v>1.7851810388098508</v>
      </c>
      <c r="M152" s="76">
        <v>0.32446134862810988</v>
      </c>
      <c r="N152" s="76">
        <v>1.7362968739256304</v>
      </c>
      <c r="O152" s="75">
        <v>5533503.6258361032</v>
      </c>
      <c r="P152" s="75">
        <v>656893.79946365999</v>
      </c>
      <c r="Q152" s="75">
        <v>27182.751040161511</v>
      </c>
      <c r="R152" s="75">
        <v>58863.722671806543</v>
      </c>
      <c r="S152" s="76">
        <v>4.2590655660421071</v>
      </c>
      <c r="T152" s="76">
        <v>0.50560258942985825</v>
      </c>
      <c r="U152" s="76">
        <v>2.0922208924721544E-2</v>
      </c>
      <c r="V152" s="76">
        <v>4.5306639567379389E-2</v>
      </c>
      <c r="W152" s="76">
        <v>3.0138921886386782E-2</v>
      </c>
      <c r="X152" s="76">
        <v>4.8308970039640666</v>
      </c>
      <c r="Y152" s="75">
        <v>6276443.899011733</v>
      </c>
      <c r="Z152" s="76">
        <v>2.9102997929478569E-2</v>
      </c>
      <c r="AA152" s="76">
        <v>0</v>
      </c>
      <c r="AB152" s="76">
        <v>0</v>
      </c>
      <c r="AC152" s="75">
        <v>37811.473448417477</v>
      </c>
      <c r="AD152" s="75">
        <v>0</v>
      </c>
      <c r="AE152" s="75">
        <v>0</v>
      </c>
      <c r="AF152" s="76">
        <v>4.8600000000000003</v>
      </c>
      <c r="AG152" s="75">
        <v>6314256</v>
      </c>
      <c r="AH152" s="4"/>
      <c r="AI152" s="80">
        <v>786.44</v>
      </c>
      <c r="AJ152" s="75">
        <v>2178597</v>
      </c>
      <c r="AK152" s="41"/>
    </row>
    <row r="153" spans="1:37" s="3" customFormat="1" ht="15.5" x14ac:dyDescent="0.35">
      <c r="A153" s="64" t="s">
        <v>107</v>
      </c>
      <c r="B153" s="65">
        <v>813</v>
      </c>
      <c r="C153" s="64" t="s">
        <v>135</v>
      </c>
      <c r="D153" s="75">
        <v>5615000</v>
      </c>
      <c r="E153" s="76">
        <v>4.6900000000000004</v>
      </c>
      <c r="F153" s="77">
        <v>1.0199611033254958</v>
      </c>
      <c r="G153" s="77">
        <v>2100.4</v>
      </c>
      <c r="H153" s="77">
        <v>518.51371312451829</v>
      </c>
      <c r="I153" s="77">
        <v>264.92327096909821</v>
      </c>
      <c r="J153" s="77">
        <v>57.067053547876554</v>
      </c>
      <c r="K153" s="76">
        <v>4.3169794304461311</v>
      </c>
      <c r="L153" s="76">
        <v>1.8094555495012519</v>
      </c>
      <c r="M153" s="76">
        <v>0.32887330478549232</v>
      </c>
      <c r="N153" s="76">
        <v>1.7599066681780124</v>
      </c>
      <c r="O153" s="75">
        <v>5168408.6495541614</v>
      </c>
      <c r="P153" s="75">
        <v>534789.68395222607</v>
      </c>
      <c r="Q153" s="75">
        <v>49661.929233768191</v>
      </c>
      <c r="R153" s="75">
        <v>57246.632201142398</v>
      </c>
      <c r="S153" s="76">
        <v>4.316979430446132</v>
      </c>
      <c r="T153" s="76">
        <v>0.4466899236838982</v>
      </c>
      <c r="U153" s="76">
        <v>4.1480761587407072E-2</v>
      </c>
      <c r="V153" s="76">
        <v>4.7815981752132759E-2</v>
      </c>
      <c r="W153" s="76">
        <v>9.4974756773449798E-2</v>
      </c>
      <c r="X153" s="76">
        <v>4.8529660974695705</v>
      </c>
      <c r="Y153" s="75">
        <v>5810106.8949412992</v>
      </c>
      <c r="Z153" s="76">
        <v>7.0338025052922859E-3</v>
      </c>
      <c r="AA153" s="76">
        <v>0</v>
      </c>
      <c r="AB153" s="76">
        <v>0</v>
      </c>
      <c r="AC153" s="75">
        <v>8421.0653058060725</v>
      </c>
      <c r="AD153" s="75">
        <v>0</v>
      </c>
      <c r="AE153" s="75">
        <v>0</v>
      </c>
      <c r="AF153" s="76">
        <v>4.8600000000000003</v>
      </c>
      <c r="AG153" s="75">
        <v>5818529</v>
      </c>
      <c r="AH153" s="4"/>
      <c r="AI153" s="80">
        <v>801.73</v>
      </c>
      <c r="AJ153" s="75">
        <v>2220953</v>
      </c>
      <c r="AK153" s="41"/>
    </row>
    <row r="154" spans="1:37" s="3" customFormat="1" ht="15.5" x14ac:dyDescent="0.35">
      <c r="A154" s="64" t="s">
        <v>107</v>
      </c>
      <c r="B154" s="65">
        <v>815</v>
      </c>
      <c r="C154" s="64" t="s">
        <v>136</v>
      </c>
      <c r="D154" s="75">
        <v>19496714</v>
      </c>
      <c r="E154" s="76">
        <v>4.67</v>
      </c>
      <c r="F154" s="77">
        <v>1.0491333609262194</v>
      </c>
      <c r="G154" s="77">
        <v>7324.36</v>
      </c>
      <c r="H154" s="77">
        <v>1143.6114568409741</v>
      </c>
      <c r="I154" s="77">
        <v>400.88148980646901</v>
      </c>
      <c r="J154" s="77">
        <v>166.63793700914906</v>
      </c>
      <c r="K154" s="76">
        <v>4.4404508408669754</v>
      </c>
      <c r="L154" s="76">
        <v>1.8612084087377518</v>
      </c>
      <c r="M154" s="76">
        <v>0.33827952305589826</v>
      </c>
      <c r="N154" s="76">
        <v>1.8102423628529654</v>
      </c>
      <c r="O154" s="75">
        <v>18538372.49686309</v>
      </c>
      <c r="P154" s="75">
        <v>1213244.5780867136</v>
      </c>
      <c r="Q154" s="75">
        <v>77297.69952899206</v>
      </c>
      <c r="R154" s="75">
        <v>171943.38011445978</v>
      </c>
      <c r="S154" s="76">
        <v>4.4404508408669754</v>
      </c>
      <c r="T154" s="76">
        <v>0.2906054945143674</v>
      </c>
      <c r="U154" s="76">
        <v>1.8514928153950692E-2</v>
      </c>
      <c r="V154" s="76">
        <v>4.1185175610208347E-2</v>
      </c>
      <c r="W154" s="76">
        <v>0.22436229177417122</v>
      </c>
      <c r="X154" s="76">
        <v>4.7907564391455022</v>
      </c>
      <c r="Y154" s="75">
        <v>20000858.154593259</v>
      </c>
      <c r="Z154" s="76">
        <v>6.9243633664445525E-2</v>
      </c>
      <c r="AA154" s="76">
        <v>0</v>
      </c>
      <c r="AB154" s="76">
        <v>0</v>
      </c>
      <c r="AC154" s="75">
        <v>289084.22137991537</v>
      </c>
      <c r="AD154" s="75">
        <v>0</v>
      </c>
      <c r="AE154" s="75">
        <v>0</v>
      </c>
      <c r="AF154" s="76">
        <v>4.8600000000000003</v>
      </c>
      <c r="AG154" s="75">
        <v>20289943</v>
      </c>
      <c r="AH154" s="4"/>
      <c r="AI154" s="80">
        <v>3660.6</v>
      </c>
      <c r="AJ154" s="75">
        <v>10140595</v>
      </c>
      <c r="AK154" s="41"/>
    </row>
    <row r="155" spans="1:37" s="3" customFormat="1" ht="15.5" x14ac:dyDescent="0.35">
      <c r="A155" s="64" t="s">
        <v>107</v>
      </c>
      <c r="B155" s="65">
        <v>372</v>
      </c>
      <c r="C155" s="64" t="s">
        <v>110</v>
      </c>
      <c r="D155" s="75">
        <v>10279187</v>
      </c>
      <c r="E155" s="76">
        <v>4.75</v>
      </c>
      <c r="F155" s="77">
        <v>1.0266180581481736</v>
      </c>
      <c r="G155" s="77">
        <v>3796.56</v>
      </c>
      <c r="H155" s="77">
        <v>889.03356740905122</v>
      </c>
      <c r="I155" s="77">
        <v>435.41267184794424</v>
      </c>
      <c r="J155" s="77">
        <v>145.99898687258687</v>
      </c>
      <c r="K155" s="76">
        <v>4.3451549529687172</v>
      </c>
      <c r="L155" s="76">
        <v>1.8212652781344325</v>
      </c>
      <c r="M155" s="76">
        <v>0.33101975402282474</v>
      </c>
      <c r="N155" s="76">
        <v>1.7713930073570192</v>
      </c>
      <c r="O155" s="75">
        <v>9403085.648298461</v>
      </c>
      <c r="P155" s="75">
        <v>922924.6014283126</v>
      </c>
      <c r="Q155" s="75">
        <v>82154.211454110613</v>
      </c>
      <c r="R155" s="75">
        <v>147414.3031235665</v>
      </c>
      <c r="S155" s="76">
        <v>4.3451549529687172</v>
      </c>
      <c r="T155" s="76">
        <v>0.42648238600683042</v>
      </c>
      <c r="U155" s="76">
        <v>3.7963365660894963E-2</v>
      </c>
      <c r="V155" s="76">
        <v>6.8119978197976494E-2</v>
      </c>
      <c r="W155" s="76">
        <v>0.12646909114421145</v>
      </c>
      <c r="X155" s="76">
        <v>4.8777206828344184</v>
      </c>
      <c r="Y155" s="75">
        <v>10555578.76430445</v>
      </c>
      <c r="Z155" s="76">
        <v>0</v>
      </c>
      <c r="AA155" s="76">
        <v>0</v>
      </c>
      <c r="AB155" s="76">
        <v>0</v>
      </c>
      <c r="AC155" s="75">
        <v>0</v>
      </c>
      <c r="AD155" s="75">
        <v>0</v>
      </c>
      <c r="AE155" s="75">
        <v>0</v>
      </c>
      <c r="AF155" s="76">
        <v>4.88</v>
      </c>
      <c r="AG155" s="75">
        <v>10560512</v>
      </c>
      <c r="AH155" s="4"/>
      <c r="AI155" s="80">
        <v>1496.33</v>
      </c>
      <c r="AJ155" s="75">
        <v>4162192</v>
      </c>
      <c r="AK155" s="41"/>
    </row>
    <row r="156" spans="1:37" s="3" customFormat="1" ht="15.5" x14ac:dyDescent="0.35">
      <c r="A156" s="64" t="s">
        <v>107</v>
      </c>
      <c r="B156" s="65">
        <v>373</v>
      </c>
      <c r="C156" s="64" t="s">
        <v>111</v>
      </c>
      <c r="D156" s="75">
        <v>22509193</v>
      </c>
      <c r="E156" s="76">
        <v>4.99</v>
      </c>
      <c r="F156" s="77">
        <v>1.0270370470542356</v>
      </c>
      <c r="G156" s="77">
        <v>7913.79</v>
      </c>
      <c r="H156" s="77">
        <v>2371.4036851867645</v>
      </c>
      <c r="I156" s="77">
        <v>1828.9821129563841</v>
      </c>
      <c r="J156" s="77">
        <v>279.0593014898555</v>
      </c>
      <c r="K156" s="76">
        <v>4.3469283210737926</v>
      </c>
      <c r="L156" s="76">
        <v>1.8220085827553454</v>
      </c>
      <c r="M156" s="76">
        <v>0.33115485159248281</v>
      </c>
      <c r="N156" s="76">
        <v>1.772115957837451</v>
      </c>
      <c r="O156" s="75">
        <v>19608386.390477426</v>
      </c>
      <c r="P156" s="75">
        <v>2462809.1845251261</v>
      </c>
      <c r="Q156" s="75">
        <v>345235.49110338488</v>
      </c>
      <c r="R156" s="75">
        <v>281879.50157129281</v>
      </c>
      <c r="S156" s="76">
        <v>4.3469283210737935</v>
      </c>
      <c r="T156" s="76">
        <v>0.54597327798538253</v>
      </c>
      <c r="U156" s="76">
        <v>7.653429016708517E-2</v>
      </c>
      <c r="V156" s="76">
        <v>6.2489078096985805E-2</v>
      </c>
      <c r="W156" s="76">
        <v>0.1324668788775627</v>
      </c>
      <c r="X156" s="76">
        <v>5.0319249673232473</v>
      </c>
      <c r="Y156" s="75">
        <v>22698310.567677233</v>
      </c>
      <c r="Z156" s="76">
        <v>0</v>
      </c>
      <c r="AA156" s="76">
        <v>7.9749922737768486E-3</v>
      </c>
      <c r="AB156" s="76">
        <v>0</v>
      </c>
      <c r="AC156" s="75">
        <v>0</v>
      </c>
      <c r="AD156" s="75">
        <v>35974.076040586719</v>
      </c>
      <c r="AE156" s="75">
        <v>0</v>
      </c>
      <c r="AF156" s="76">
        <v>5.04</v>
      </c>
      <c r="AG156" s="75">
        <v>22734736</v>
      </c>
      <c r="AH156" s="4"/>
      <c r="AI156" s="80">
        <v>2841.79</v>
      </c>
      <c r="AJ156" s="75">
        <v>8163895</v>
      </c>
      <c r="AK156" s="41"/>
    </row>
    <row r="157" spans="1:37" s="3" customFormat="1" ht="15.5" x14ac:dyDescent="0.35">
      <c r="A157" s="64" t="s">
        <v>107</v>
      </c>
      <c r="B157" s="65">
        <v>384</v>
      </c>
      <c r="C157" s="64" t="s">
        <v>116</v>
      </c>
      <c r="D157" s="75">
        <v>14216041</v>
      </c>
      <c r="E157" s="76">
        <v>4.7699999999999996</v>
      </c>
      <c r="F157" s="77">
        <v>1.0404338331053093</v>
      </c>
      <c r="G157" s="77">
        <v>5228.6000000000004</v>
      </c>
      <c r="H157" s="77">
        <v>1067.433216109599</v>
      </c>
      <c r="I157" s="77">
        <v>590.37519805184797</v>
      </c>
      <c r="J157" s="77">
        <v>158.85400948723742</v>
      </c>
      <c r="K157" s="76">
        <v>4.4036301400235649</v>
      </c>
      <c r="L157" s="76">
        <v>1.8457750663855161</v>
      </c>
      <c r="M157" s="76">
        <v>0.33547447249543288</v>
      </c>
      <c r="N157" s="76">
        <v>1.7952316364908505</v>
      </c>
      <c r="O157" s="75">
        <v>13124147.713572511</v>
      </c>
      <c r="P157" s="75">
        <v>1123037.7207362761</v>
      </c>
      <c r="Q157" s="75">
        <v>112891.81064027334</v>
      </c>
      <c r="R157" s="75">
        <v>162552.45374649661</v>
      </c>
      <c r="S157" s="76">
        <v>4.4036301400235649</v>
      </c>
      <c r="T157" s="76">
        <v>0.37682010773950964</v>
      </c>
      <c r="U157" s="76">
        <v>3.7879319156338298E-2</v>
      </c>
      <c r="V157" s="76">
        <v>5.454227583194475E-2</v>
      </c>
      <c r="W157" s="76">
        <v>0.18937185678142665</v>
      </c>
      <c r="X157" s="76">
        <v>4.8728718427513567</v>
      </c>
      <c r="Y157" s="75">
        <v>14522629.698695555</v>
      </c>
      <c r="Z157" s="76">
        <v>0</v>
      </c>
      <c r="AA157" s="76">
        <v>0</v>
      </c>
      <c r="AB157" s="76">
        <v>0</v>
      </c>
      <c r="AC157" s="75">
        <v>0</v>
      </c>
      <c r="AD157" s="75">
        <v>0</v>
      </c>
      <c r="AE157" s="75">
        <v>0</v>
      </c>
      <c r="AF157" s="76">
        <v>4.87</v>
      </c>
      <c r="AG157" s="75">
        <v>14514071</v>
      </c>
      <c r="AH157" s="4"/>
      <c r="AI157" s="80">
        <v>1870.5</v>
      </c>
      <c r="AJ157" s="75">
        <v>5192321</v>
      </c>
      <c r="AK157" s="41"/>
    </row>
    <row r="158" spans="1:37" s="3" customFormat="1" ht="15.5" x14ac:dyDescent="0.35">
      <c r="A158" s="64" t="s">
        <v>107</v>
      </c>
      <c r="B158" s="65">
        <v>816</v>
      </c>
      <c r="C158" s="64" t="s">
        <v>137</v>
      </c>
      <c r="D158" s="75">
        <v>6277027</v>
      </c>
      <c r="E158" s="76">
        <v>4.67</v>
      </c>
      <c r="F158" s="77">
        <v>1.0627415124966135</v>
      </c>
      <c r="G158" s="77">
        <v>2358.1</v>
      </c>
      <c r="H158" s="77">
        <v>316.97911880078453</v>
      </c>
      <c r="I158" s="77">
        <v>210.26903371102821</v>
      </c>
      <c r="J158" s="77">
        <v>42.119522012578614</v>
      </c>
      <c r="K158" s="76">
        <v>4.4980472631464599</v>
      </c>
      <c r="L158" s="76">
        <v>1.885349864031705</v>
      </c>
      <c r="M158" s="76">
        <v>0.34266729604487389</v>
      </c>
      <c r="N158" s="76">
        <v>1.8337227452050273</v>
      </c>
      <c r="O158" s="75">
        <v>6045901.7931986293</v>
      </c>
      <c r="P158" s="75">
        <v>340641.4269632108</v>
      </c>
      <c r="Q158" s="75">
        <v>41069.823097524095</v>
      </c>
      <c r="R158" s="75">
        <v>44024.249553028669</v>
      </c>
      <c r="S158" s="76">
        <v>4.498047263146459</v>
      </c>
      <c r="T158" s="76">
        <v>0.25343138057416936</v>
      </c>
      <c r="U158" s="76">
        <v>3.0555244147290821E-2</v>
      </c>
      <c r="V158" s="76">
        <v>3.2753286769699859E-2</v>
      </c>
      <c r="W158" s="76">
        <v>0.28425259212505161</v>
      </c>
      <c r="X158" s="76">
        <v>4.814787174637619</v>
      </c>
      <c r="Y158" s="75">
        <v>6471637.2928123912</v>
      </c>
      <c r="Z158" s="76">
        <v>4.521280563838026E-2</v>
      </c>
      <c r="AA158" s="76">
        <v>0</v>
      </c>
      <c r="AB158" s="76">
        <v>0</v>
      </c>
      <c r="AC158" s="75">
        <v>60771.300676242761</v>
      </c>
      <c r="AD158" s="75">
        <v>0</v>
      </c>
      <c r="AE158" s="75">
        <v>0</v>
      </c>
      <c r="AF158" s="76">
        <v>4.8600000000000003</v>
      </c>
      <c r="AG158" s="75">
        <v>6532409</v>
      </c>
      <c r="AH158" s="4"/>
      <c r="AI158" s="80">
        <v>1268.92</v>
      </c>
      <c r="AJ158" s="75">
        <v>3515163</v>
      </c>
      <c r="AK158" s="41"/>
    </row>
    <row r="159" spans="1:37" x14ac:dyDescent="0.35">
      <c r="G159" s="184"/>
      <c r="H159" s="184"/>
      <c r="I159" s="184"/>
    </row>
  </sheetData>
  <sortState xmlns:xlrd2="http://schemas.microsoft.com/office/spreadsheetml/2017/richdata2" ref="A9:AJ158">
    <sortCondition ref="A9:A158"/>
    <sortCondition ref="C9:C158"/>
  </sortState>
  <mergeCells count="3">
    <mergeCell ref="A5:A7"/>
    <mergeCell ref="B5:B7"/>
    <mergeCell ref="C5:C7"/>
  </mergeCells>
  <phoneticPr fontId="11" type="noConversion"/>
  <pageMargins left="0.7" right="0.7" top="0.75" bottom="0.75" header="0.3" footer="0.3"/>
  <pageSetup paperSize="9" orientation="portrait" r:id="rId1"/>
  <ignoredErrors>
    <ignoredError sqref="AF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6F30-7642-4D89-9B37-AE4D5704BC9C}">
  <sheetPr codeName="Sheet5">
    <tabColor theme="6" tint="0.39997558519241921"/>
  </sheetPr>
  <dimension ref="A1:U158"/>
  <sheetViews>
    <sheetView showGridLines="0" zoomScaleNormal="100" workbookViewId="0"/>
  </sheetViews>
  <sheetFormatPr defaultColWidth="9" defaultRowHeight="14.5" x14ac:dyDescent="0.35"/>
  <cols>
    <col min="1" max="1" width="40.453125" style="2" customWidth="1"/>
    <col min="2" max="2" width="13.453125" style="2" bestFit="1" customWidth="1"/>
    <col min="3" max="3" width="36.81640625" style="2" bestFit="1" customWidth="1"/>
    <col min="4" max="4" width="23.453125" style="2" customWidth="1"/>
    <col min="5" max="5" width="23" style="2" customWidth="1"/>
    <col min="6" max="6" width="24.26953125" style="2" customWidth="1"/>
    <col min="7" max="7" width="23.1796875" style="2" customWidth="1"/>
    <col min="8" max="9" width="25.81640625" style="2" customWidth="1"/>
    <col min="10" max="10" width="26.7265625" style="2" customWidth="1"/>
    <col min="11" max="15" width="25.81640625" style="2" customWidth="1"/>
    <col min="16" max="16" width="25.1796875" style="2" customWidth="1"/>
    <col min="17" max="17" width="14.81640625" style="1" bestFit="1" customWidth="1"/>
    <col min="18" max="18" width="6.81640625" style="38" bestFit="1" customWidth="1"/>
    <col min="19" max="19" width="9" style="38"/>
    <col min="20" max="20" width="11.1796875" style="43" bestFit="1" customWidth="1"/>
    <col min="21" max="21" width="9" style="43"/>
    <col min="22" max="16384" width="9" style="1"/>
  </cols>
  <sheetData>
    <row r="1" spans="1:21" s="21" customFormat="1" ht="45" customHeight="1" x14ac:dyDescent="0.35">
      <c r="A1" s="151" t="s">
        <v>391</v>
      </c>
      <c r="B1" s="152"/>
      <c r="C1" s="152"/>
      <c r="D1" s="152"/>
      <c r="E1" s="152"/>
      <c r="F1" s="152"/>
      <c r="G1" s="152"/>
      <c r="H1" s="152"/>
      <c r="I1" s="152"/>
    </row>
    <row r="2" spans="1:21" s="21" customFormat="1" ht="16" customHeight="1" x14ac:dyDescent="0.35">
      <c r="A2" s="119" t="s">
        <v>399</v>
      </c>
      <c r="B2" s="120"/>
      <c r="C2" s="120"/>
      <c r="D2" s="120"/>
      <c r="E2" s="121"/>
      <c r="F2" s="109"/>
      <c r="G2" s="109"/>
      <c r="H2" s="109"/>
      <c r="I2" s="109"/>
      <c r="J2" s="109"/>
      <c r="K2" s="109"/>
      <c r="O2" s="36"/>
    </row>
    <row r="3" spans="1:21" s="21" customFormat="1" ht="16" customHeight="1" x14ac:dyDescent="0.35">
      <c r="A3" s="82"/>
      <c r="B3" s="109"/>
      <c r="C3" s="109"/>
      <c r="D3" s="109"/>
      <c r="E3" s="109"/>
      <c r="F3" s="109"/>
      <c r="G3" s="109"/>
      <c r="H3" s="109"/>
      <c r="I3" s="109"/>
      <c r="J3" s="109"/>
      <c r="K3" s="109"/>
      <c r="O3" s="36"/>
    </row>
    <row r="4" spans="1:21" s="3" customFormat="1" ht="246" customHeight="1" x14ac:dyDescent="0.35">
      <c r="A4" s="212" t="s">
        <v>210</v>
      </c>
      <c r="B4" s="215" t="s">
        <v>211</v>
      </c>
      <c r="C4" s="215" t="s">
        <v>212</v>
      </c>
      <c r="D4" s="185" t="s">
        <v>270</v>
      </c>
      <c r="E4" s="185" t="s">
        <v>422</v>
      </c>
      <c r="F4" s="194" t="s">
        <v>428</v>
      </c>
      <c r="G4" s="194" t="s">
        <v>436</v>
      </c>
      <c r="H4" s="194" t="s">
        <v>450</v>
      </c>
      <c r="I4" s="194" t="s">
        <v>449</v>
      </c>
      <c r="J4" s="194" t="s">
        <v>271</v>
      </c>
      <c r="K4" s="194" t="s">
        <v>437</v>
      </c>
      <c r="L4" s="194" t="s">
        <v>438</v>
      </c>
      <c r="M4" s="194" t="s">
        <v>434</v>
      </c>
      <c r="N4" s="194" t="s">
        <v>435</v>
      </c>
      <c r="O4" s="194" t="s">
        <v>448</v>
      </c>
      <c r="P4" s="194" t="s">
        <v>439</v>
      </c>
      <c r="Q4" s="4"/>
      <c r="R4" s="37"/>
      <c r="S4" s="37"/>
      <c r="T4" s="44"/>
      <c r="U4" s="44"/>
    </row>
    <row r="5" spans="1:21" s="3" customFormat="1" ht="32.15" customHeight="1" x14ac:dyDescent="0.35">
      <c r="A5" s="213"/>
      <c r="B5" s="216"/>
      <c r="C5" s="216"/>
      <c r="D5" s="186" t="s">
        <v>213</v>
      </c>
      <c r="E5" s="186" t="s">
        <v>214</v>
      </c>
      <c r="F5" s="188" t="s">
        <v>215</v>
      </c>
      <c r="G5" s="188" t="s">
        <v>216</v>
      </c>
      <c r="H5" s="188" t="s">
        <v>217</v>
      </c>
      <c r="I5" s="188" t="s">
        <v>218</v>
      </c>
      <c r="J5" s="188" t="s">
        <v>219</v>
      </c>
      <c r="K5" s="188" t="s">
        <v>220</v>
      </c>
      <c r="L5" s="188" t="s">
        <v>221</v>
      </c>
      <c r="M5" s="188" t="s">
        <v>222</v>
      </c>
      <c r="N5" s="188" t="s">
        <v>223</v>
      </c>
      <c r="O5" s="188" t="s">
        <v>224</v>
      </c>
      <c r="P5" s="188" t="s">
        <v>225</v>
      </c>
      <c r="Q5" s="4"/>
      <c r="R5" s="37"/>
      <c r="S5" s="37"/>
      <c r="T5" s="44"/>
      <c r="U5" s="44"/>
    </row>
    <row r="6" spans="1:21" s="3" customFormat="1" ht="44.15" customHeight="1" x14ac:dyDescent="0.35">
      <c r="A6" s="214"/>
      <c r="B6" s="217"/>
      <c r="C6" s="217"/>
      <c r="D6" s="187" t="s">
        <v>245</v>
      </c>
      <c r="E6" s="186"/>
      <c r="F6" s="188"/>
      <c r="G6" s="188"/>
      <c r="H6" s="195" t="s">
        <v>272</v>
      </c>
      <c r="I6" s="195" t="s">
        <v>273</v>
      </c>
      <c r="J6" s="188"/>
      <c r="K6" s="188"/>
      <c r="L6" s="188"/>
      <c r="M6" s="195" t="s">
        <v>274</v>
      </c>
      <c r="N6" s="195" t="s">
        <v>275</v>
      </c>
      <c r="O6" s="195" t="s">
        <v>276</v>
      </c>
      <c r="P6" s="195" t="s">
        <v>277</v>
      </c>
      <c r="Q6" s="4"/>
      <c r="R6" s="37"/>
      <c r="S6" s="37"/>
      <c r="T6" s="44"/>
      <c r="U6" s="44"/>
    </row>
    <row r="7" spans="1:21" s="3" customFormat="1" ht="15.5" x14ac:dyDescent="0.35">
      <c r="A7" s="58" t="s">
        <v>266</v>
      </c>
      <c r="B7" s="58"/>
      <c r="C7" s="58"/>
      <c r="D7" s="69">
        <f>SUM(D8:D157)</f>
        <v>397317735</v>
      </c>
      <c r="E7" s="74">
        <f>SUMPRODUCT(E8:E157, G8:G157)/SUM(G8:G157)</f>
        <v>5.7607182760238222</v>
      </c>
      <c r="F7" s="81" t="s">
        <v>267</v>
      </c>
      <c r="G7" s="72">
        <f>SUM(G8:G157)</f>
        <v>121000.27999999997</v>
      </c>
      <c r="H7" s="81">
        <f>J7/G7/15/38</f>
        <v>5.9649753082491106</v>
      </c>
      <c r="I7" s="71">
        <f>(SUMPRODUCT(G8:G157, I8:I157)*15*38)/(G7*15*38)</f>
        <v>0.59677248509866454</v>
      </c>
      <c r="J7" s="73">
        <f>SUM(J8:J157)</f>
        <v>411405299.02000022</v>
      </c>
      <c r="K7" s="71">
        <f>(SUMPRODUCT(K8:K157, G8:G157)*15*38)/(G7*15*38)</f>
        <v>5.0874900074538994E-2</v>
      </c>
      <c r="L7" s="71">
        <f>(SUMPRODUCT(L8:L157, G8:G157)*15*38)/(G7*15*38)</f>
        <v>5.0874900074539618E-2</v>
      </c>
      <c r="M7" s="73">
        <f>SUM(M8:M157)</f>
        <v>3508849.9777750033</v>
      </c>
      <c r="N7" s="73">
        <f>SUM(N8:N157)</f>
        <v>3508849.9777750485</v>
      </c>
      <c r="O7" s="74">
        <f>P7/(G7*15*38)</f>
        <v>5.9662866431876447</v>
      </c>
      <c r="P7" s="73">
        <f>SUM(P8:P157)</f>
        <v>411495742</v>
      </c>
      <c r="R7" s="37"/>
      <c r="S7" s="37"/>
      <c r="T7" s="44"/>
      <c r="U7" s="44"/>
    </row>
    <row r="8" spans="1:21" s="3" customFormat="1" ht="15.5" x14ac:dyDescent="0.35">
      <c r="A8" s="64" t="s">
        <v>144</v>
      </c>
      <c r="B8" s="65">
        <v>831</v>
      </c>
      <c r="C8" s="64" t="s">
        <v>146</v>
      </c>
      <c r="D8" s="75">
        <v>2440673</v>
      </c>
      <c r="E8" s="76">
        <v>5.57</v>
      </c>
      <c r="F8" s="77">
        <v>1.0505818656445947</v>
      </c>
      <c r="G8" s="77">
        <v>768.74</v>
      </c>
      <c r="H8" s="76">
        <v>5.6397365371039747</v>
      </c>
      <c r="I8" s="76">
        <v>0.27153371395352988</v>
      </c>
      <c r="J8" s="75">
        <v>2471229.9073539865</v>
      </c>
      <c r="K8" s="76">
        <v>0</v>
      </c>
      <c r="L8" s="76">
        <v>0</v>
      </c>
      <c r="M8" s="75">
        <v>0</v>
      </c>
      <c r="N8" s="75">
        <v>0</v>
      </c>
      <c r="O8" s="76">
        <v>5.64</v>
      </c>
      <c r="P8" s="75">
        <v>2471346</v>
      </c>
      <c r="Q8" s="4"/>
      <c r="R8" s="39"/>
      <c r="S8" s="37"/>
      <c r="T8" s="44"/>
      <c r="U8" s="44"/>
    </row>
    <row r="9" spans="1:21" s="3" customFormat="1" ht="15.5" x14ac:dyDescent="0.35">
      <c r="A9" s="64" t="s">
        <v>144</v>
      </c>
      <c r="B9" s="65">
        <v>830</v>
      </c>
      <c r="C9" s="64" t="s">
        <v>145</v>
      </c>
      <c r="D9" s="75">
        <v>4031616</v>
      </c>
      <c r="E9" s="76">
        <v>5.57</v>
      </c>
      <c r="F9" s="77">
        <v>1.0305874702168618</v>
      </c>
      <c r="G9" s="77">
        <v>1269.8399999999999</v>
      </c>
      <c r="H9" s="76">
        <v>5.5324025671216326</v>
      </c>
      <c r="I9" s="76">
        <v>0.16419974397118775</v>
      </c>
      <c r="J9" s="75">
        <v>4004401.663225228</v>
      </c>
      <c r="K9" s="76">
        <v>9.3297432833924887E-2</v>
      </c>
      <c r="L9" s="76">
        <v>0</v>
      </c>
      <c r="M9" s="75">
        <v>67529.502902603766</v>
      </c>
      <c r="N9" s="75">
        <v>0</v>
      </c>
      <c r="O9" s="76">
        <v>5.63</v>
      </c>
      <c r="P9" s="75">
        <v>4075044</v>
      </c>
      <c r="Q9" s="4"/>
      <c r="R9" s="39"/>
      <c r="S9" s="37"/>
      <c r="T9" s="44"/>
      <c r="U9" s="44"/>
    </row>
    <row r="10" spans="1:21" s="3" customFormat="1" ht="15.5" x14ac:dyDescent="0.35">
      <c r="A10" s="64" t="s">
        <v>144</v>
      </c>
      <c r="B10" s="65">
        <v>856</v>
      </c>
      <c r="C10" s="64" t="s">
        <v>157</v>
      </c>
      <c r="D10" s="75">
        <v>2949292</v>
      </c>
      <c r="E10" s="76">
        <v>5.57</v>
      </c>
      <c r="F10" s="77">
        <v>1.0283471212192019</v>
      </c>
      <c r="G10" s="77">
        <v>928.94</v>
      </c>
      <c r="H10" s="76">
        <v>5.5203759193075523</v>
      </c>
      <c r="I10" s="76">
        <v>0.1521730961571075</v>
      </c>
      <c r="J10" s="75">
        <v>2923015.8636944881</v>
      </c>
      <c r="K10" s="76">
        <v>0.10532408064810195</v>
      </c>
      <c r="L10" s="76">
        <v>0</v>
      </c>
      <c r="M10" s="75">
        <v>55768.658342031267</v>
      </c>
      <c r="N10" s="75">
        <v>0</v>
      </c>
      <c r="O10" s="76">
        <v>5.63</v>
      </c>
      <c r="P10" s="75">
        <v>2981062</v>
      </c>
      <c r="Q10" s="4"/>
      <c r="R10" s="39"/>
      <c r="S10" s="37"/>
      <c r="T10" s="44"/>
      <c r="U10" s="44"/>
    </row>
    <row r="11" spans="1:21" s="3" customFormat="1" ht="15.5" x14ac:dyDescent="0.35">
      <c r="A11" s="64" t="s">
        <v>144</v>
      </c>
      <c r="B11" s="65">
        <v>855</v>
      </c>
      <c r="C11" s="64" t="s">
        <v>156</v>
      </c>
      <c r="D11" s="75">
        <v>2822645</v>
      </c>
      <c r="E11" s="76">
        <v>5.57</v>
      </c>
      <c r="F11" s="77">
        <v>1.0321332774829393</v>
      </c>
      <c r="G11" s="77">
        <v>889.05</v>
      </c>
      <c r="H11" s="76">
        <v>5.5407007740514356</v>
      </c>
      <c r="I11" s="76">
        <v>0.17249795090099074</v>
      </c>
      <c r="J11" s="75">
        <v>2807797.2132071448</v>
      </c>
      <c r="K11" s="76">
        <v>8.4999225904054398E-2</v>
      </c>
      <c r="L11" s="76">
        <v>0</v>
      </c>
      <c r="M11" s="75">
        <v>43074.080220299751</v>
      </c>
      <c r="N11" s="75">
        <v>0</v>
      </c>
      <c r="O11" s="76">
        <v>5.63</v>
      </c>
      <c r="P11" s="75">
        <v>2853051</v>
      </c>
      <c r="Q11" s="4"/>
      <c r="R11" s="39"/>
      <c r="S11" s="37"/>
      <c r="T11" s="44"/>
      <c r="U11" s="44"/>
    </row>
    <row r="12" spans="1:21" s="3" customFormat="1" ht="15.5" x14ac:dyDescent="0.35">
      <c r="A12" s="64" t="s">
        <v>144</v>
      </c>
      <c r="B12" s="65">
        <v>925</v>
      </c>
      <c r="C12" s="64" t="s">
        <v>197</v>
      </c>
      <c r="D12" s="75">
        <v>4615797</v>
      </c>
      <c r="E12" s="76">
        <v>5.57</v>
      </c>
      <c r="F12" s="77">
        <v>1.0379413916480498</v>
      </c>
      <c r="G12" s="77">
        <v>1453.84</v>
      </c>
      <c r="H12" s="76">
        <v>5.5718799089097626</v>
      </c>
      <c r="I12" s="76">
        <v>0.20367708575931776</v>
      </c>
      <c r="J12" s="75">
        <v>4617354.47545854</v>
      </c>
      <c r="K12" s="76">
        <v>5.3820091045477803E-2</v>
      </c>
      <c r="L12" s="76">
        <v>0</v>
      </c>
      <c r="M12" s="75">
        <v>44600.10666436774</v>
      </c>
      <c r="N12" s="75">
        <v>0</v>
      </c>
      <c r="O12" s="76">
        <v>5.63</v>
      </c>
      <c r="P12" s="75">
        <v>4665518</v>
      </c>
      <c r="Q12" s="4"/>
      <c r="R12" s="39"/>
      <c r="S12" s="37"/>
      <c r="T12" s="44"/>
      <c r="U12" s="44"/>
    </row>
    <row r="13" spans="1:21" s="3" customFormat="1" ht="15.5" x14ac:dyDescent="0.35">
      <c r="A13" s="64" t="s">
        <v>144</v>
      </c>
      <c r="B13" s="65">
        <v>940</v>
      </c>
      <c r="C13" s="64" t="s">
        <v>206</v>
      </c>
      <c r="D13" s="75">
        <v>1753670</v>
      </c>
      <c r="E13" s="76">
        <v>5.62</v>
      </c>
      <c r="F13" s="77">
        <v>1.0670766003210994</v>
      </c>
      <c r="G13" s="77">
        <v>547.44000000000005</v>
      </c>
      <c r="H13" s="76">
        <v>5.7282836183615045</v>
      </c>
      <c r="I13" s="76">
        <v>0.36008079521105962</v>
      </c>
      <c r="J13" s="75">
        <v>1787458.2029004185</v>
      </c>
      <c r="K13" s="76">
        <v>0</v>
      </c>
      <c r="L13" s="76">
        <v>0</v>
      </c>
      <c r="M13" s="75">
        <v>0</v>
      </c>
      <c r="N13" s="75">
        <v>0</v>
      </c>
      <c r="O13" s="76">
        <v>5.73</v>
      </c>
      <c r="P13" s="75">
        <v>1787994</v>
      </c>
      <c r="Q13" s="4"/>
      <c r="R13" s="39"/>
      <c r="S13" s="37"/>
      <c r="T13" s="44"/>
      <c r="U13" s="44"/>
    </row>
    <row r="14" spans="1:21" s="3" customFormat="1" ht="15.5" x14ac:dyDescent="0.35">
      <c r="A14" s="64" t="s">
        <v>144</v>
      </c>
      <c r="B14" s="65">
        <v>892</v>
      </c>
      <c r="C14" s="64" t="s">
        <v>187</v>
      </c>
      <c r="D14" s="75">
        <v>3112647</v>
      </c>
      <c r="E14" s="76">
        <v>5.6</v>
      </c>
      <c r="F14" s="77">
        <v>1.0421055217338786</v>
      </c>
      <c r="G14" s="77">
        <v>975.14</v>
      </c>
      <c r="H14" s="76">
        <v>5.5942338037924744</v>
      </c>
      <c r="I14" s="76">
        <v>0.22603098064202953</v>
      </c>
      <c r="J14" s="75">
        <v>3109441.85631521</v>
      </c>
      <c r="K14" s="76">
        <v>6.1766196162586162E-2</v>
      </c>
      <c r="L14" s="76">
        <v>0</v>
      </c>
      <c r="M14" s="75">
        <v>34331.49245981103</v>
      </c>
      <c r="N14" s="75">
        <v>0</v>
      </c>
      <c r="O14" s="76">
        <v>5.66</v>
      </c>
      <c r="P14" s="75">
        <v>3145997</v>
      </c>
      <c r="Q14" s="4"/>
      <c r="R14" s="39"/>
      <c r="S14" s="37"/>
      <c r="T14" s="44"/>
      <c r="U14" s="44"/>
    </row>
    <row r="15" spans="1:21" s="3" customFormat="1" ht="15.5" x14ac:dyDescent="0.35">
      <c r="A15" s="64" t="s">
        <v>144</v>
      </c>
      <c r="B15" s="65">
        <v>891</v>
      </c>
      <c r="C15" s="64" t="s">
        <v>186</v>
      </c>
      <c r="D15" s="75">
        <v>5137269</v>
      </c>
      <c r="E15" s="76">
        <v>5.6</v>
      </c>
      <c r="F15" s="77">
        <v>1.0471831610311302</v>
      </c>
      <c r="G15" s="77">
        <v>1609.42</v>
      </c>
      <c r="H15" s="76">
        <v>5.6214916014029201</v>
      </c>
      <c r="I15" s="76">
        <v>0.25328877825247531</v>
      </c>
      <c r="J15" s="75">
        <v>5156984.3774840357</v>
      </c>
      <c r="K15" s="76">
        <v>3.4508398551921005E-2</v>
      </c>
      <c r="L15" s="76">
        <v>0</v>
      </c>
      <c r="M15" s="75">
        <v>31656.948874536643</v>
      </c>
      <c r="N15" s="75">
        <v>0</v>
      </c>
      <c r="O15" s="76">
        <v>5.66</v>
      </c>
      <c r="P15" s="75">
        <v>5192311</v>
      </c>
      <c r="Q15" s="4"/>
      <c r="R15" s="39"/>
      <c r="S15" s="37"/>
      <c r="T15" s="44"/>
      <c r="U15" s="44"/>
    </row>
    <row r="16" spans="1:21" s="3" customFormat="1" ht="15.5" x14ac:dyDescent="0.35">
      <c r="A16" s="64" t="s">
        <v>144</v>
      </c>
      <c r="B16" s="65">
        <v>857</v>
      </c>
      <c r="C16" s="64" t="s">
        <v>158</v>
      </c>
      <c r="D16" s="75">
        <v>86485</v>
      </c>
      <c r="E16" s="76">
        <v>5.57</v>
      </c>
      <c r="F16" s="77">
        <v>1.0214778994201079</v>
      </c>
      <c r="G16" s="77">
        <v>27.24</v>
      </c>
      <c r="H16" s="76">
        <v>5.4835005434528092</v>
      </c>
      <c r="I16" s="76">
        <v>0.1152977203023644</v>
      </c>
      <c r="J16" s="75">
        <v>85141.216238083085</v>
      </c>
      <c r="K16" s="76">
        <v>0.14219945650314081</v>
      </c>
      <c r="L16" s="76">
        <v>0</v>
      </c>
      <c r="M16" s="75">
        <v>2207.9025212329666</v>
      </c>
      <c r="N16" s="75">
        <v>0</v>
      </c>
      <c r="O16" s="76">
        <v>5.63</v>
      </c>
      <c r="P16" s="75">
        <v>87416</v>
      </c>
      <c r="Q16" s="4"/>
      <c r="R16" s="39"/>
      <c r="S16" s="37"/>
      <c r="T16" s="44"/>
      <c r="U16" s="44"/>
    </row>
    <row r="17" spans="1:21" s="3" customFormat="1" ht="15.5" x14ac:dyDescent="0.35">
      <c r="A17" s="64" t="s">
        <v>144</v>
      </c>
      <c r="B17" s="65">
        <v>941</v>
      </c>
      <c r="C17" s="64" t="s">
        <v>207</v>
      </c>
      <c r="D17" s="75">
        <v>1890263</v>
      </c>
      <c r="E17" s="76">
        <v>5.62</v>
      </c>
      <c r="F17" s="77">
        <v>1.0826024029912522</v>
      </c>
      <c r="G17" s="77">
        <v>590.08000000000004</v>
      </c>
      <c r="H17" s="76">
        <v>5.8116292760870953</v>
      </c>
      <c r="I17" s="76">
        <v>0.44342645293665051</v>
      </c>
      <c r="J17" s="75">
        <v>1954715.9358430798</v>
      </c>
      <c r="K17" s="76">
        <v>0</v>
      </c>
      <c r="L17" s="76">
        <v>0</v>
      </c>
      <c r="M17" s="75">
        <v>0</v>
      </c>
      <c r="N17" s="75">
        <v>0</v>
      </c>
      <c r="O17" s="76">
        <v>5.81</v>
      </c>
      <c r="P17" s="75">
        <v>1954168</v>
      </c>
      <c r="Q17" s="4"/>
      <c r="R17" s="39"/>
      <c r="S17" s="37"/>
      <c r="T17" s="44"/>
      <c r="U17" s="44"/>
    </row>
    <row r="18" spans="1:21" s="3" customFormat="1" ht="15.5" x14ac:dyDescent="0.35">
      <c r="A18" s="64" t="s">
        <v>138</v>
      </c>
      <c r="B18" s="65">
        <v>822</v>
      </c>
      <c r="C18" s="64" t="s">
        <v>269</v>
      </c>
      <c r="D18" s="75">
        <v>1021470</v>
      </c>
      <c r="E18" s="76">
        <v>5.76</v>
      </c>
      <c r="F18" s="77">
        <v>1.1191162068254492</v>
      </c>
      <c r="G18" s="77">
        <v>311.12</v>
      </c>
      <c r="H18" s="76">
        <v>6.0076427809137938</v>
      </c>
      <c r="I18" s="76">
        <v>0.63943995776334894</v>
      </c>
      <c r="J18" s="75">
        <v>1065385.7585388026</v>
      </c>
      <c r="K18" s="76">
        <v>0</v>
      </c>
      <c r="L18" s="76">
        <v>0</v>
      </c>
      <c r="M18" s="75">
        <v>0</v>
      </c>
      <c r="N18" s="75">
        <v>0</v>
      </c>
      <c r="O18" s="76">
        <v>6.01</v>
      </c>
      <c r="P18" s="75">
        <v>1065804</v>
      </c>
      <c r="Q18" s="4"/>
      <c r="R18" s="39"/>
      <c r="S18" s="37"/>
      <c r="T18" s="44"/>
      <c r="U18" s="44"/>
    </row>
    <row r="19" spans="1:21" s="3" customFormat="1" ht="15.5" x14ac:dyDescent="0.35">
      <c r="A19" s="64" t="s">
        <v>138</v>
      </c>
      <c r="B19" s="65">
        <v>873</v>
      </c>
      <c r="C19" s="64" t="s">
        <v>169</v>
      </c>
      <c r="D19" s="75">
        <v>2613244</v>
      </c>
      <c r="E19" s="76">
        <v>5.78</v>
      </c>
      <c r="F19" s="77">
        <v>1.131447768050331</v>
      </c>
      <c r="G19" s="77">
        <v>793.19</v>
      </c>
      <c r="H19" s="76">
        <v>6.0738411026950567</v>
      </c>
      <c r="I19" s="76">
        <v>0.70563827954461189</v>
      </c>
      <c r="J19" s="75">
        <v>2746094.7138206144</v>
      </c>
      <c r="K19" s="76">
        <v>0</v>
      </c>
      <c r="L19" s="76">
        <v>0</v>
      </c>
      <c r="M19" s="75">
        <v>0</v>
      </c>
      <c r="N19" s="75">
        <v>0</v>
      </c>
      <c r="O19" s="76">
        <v>6.07</v>
      </c>
      <c r="P19" s="75">
        <v>2744359</v>
      </c>
      <c r="Q19" s="4"/>
      <c r="R19" s="39"/>
      <c r="S19" s="37"/>
      <c r="T19" s="44"/>
      <c r="U19" s="44"/>
    </row>
    <row r="20" spans="1:21" s="3" customFormat="1" ht="15.5" x14ac:dyDescent="0.35">
      <c r="A20" s="64" t="s">
        <v>138</v>
      </c>
      <c r="B20" s="65">
        <v>823</v>
      </c>
      <c r="C20" s="64" t="s">
        <v>140</v>
      </c>
      <c r="D20" s="75">
        <v>1413615</v>
      </c>
      <c r="E20" s="76">
        <v>5.76</v>
      </c>
      <c r="F20" s="77">
        <v>1.1094481614880709</v>
      </c>
      <c r="G20" s="77">
        <v>430.56</v>
      </c>
      <c r="H20" s="76">
        <v>5.9557427526393329</v>
      </c>
      <c r="I20" s="76">
        <v>0.58753992948888811</v>
      </c>
      <c r="J20" s="75">
        <v>1461653.6217585432</v>
      </c>
      <c r="K20" s="76">
        <v>0</v>
      </c>
      <c r="L20" s="76">
        <v>0</v>
      </c>
      <c r="M20" s="75">
        <v>0</v>
      </c>
      <c r="N20" s="75">
        <v>0</v>
      </c>
      <c r="O20" s="76">
        <v>5.96</v>
      </c>
      <c r="P20" s="75">
        <v>1462699</v>
      </c>
      <c r="Q20" s="4"/>
      <c r="R20" s="39"/>
      <c r="S20" s="37"/>
      <c r="T20" s="44"/>
      <c r="U20" s="44"/>
    </row>
    <row r="21" spans="1:21" s="3" customFormat="1" ht="15.5" x14ac:dyDescent="0.35">
      <c r="A21" s="64" t="s">
        <v>138</v>
      </c>
      <c r="B21" s="65">
        <v>881</v>
      </c>
      <c r="C21" s="64" t="s">
        <v>176</v>
      </c>
      <c r="D21" s="75">
        <v>9000900</v>
      </c>
      <c r="E21" s="76">
        <v>5.75</v>
      </c>
      <c r="F21" s="77">
        <v>1.0954831984947924</v>
      </c>
      <c r="G21" s="77">
        <v>2746.27</v>
      </c>
      <c r="H21" s="76">
        <v>5.8807759988736237</v>
      </c>
      <c r="I21" s="76">
        <v>0.51257317572317884</v>
      </c>
      <c r="J21" s="75">
        <v>9205613.2603831999</v>
      </c>
      <c r="K21" s="76">
        <v>0</v>
      </c>
      <c r="L21" s="76">
        <v>0</v>
      </c>
      <c r="M21" s="75">
        <v>0</v>
      </c>
      <c r="N21" s="75">
        <v>0</v>
      </c>
      <c r="O21" s="76">
        <v>5.88</v>
      </c>
      <c r="P21" s="75">
        <v>9204399</v>
      </c>
      <c r="Q21" s="4"/>
      <c r="R21" s="39"/>
      <c r="S21" s="37"/>
      <c r="T21" s="44"/>
      <c r="U21" s="44"/>
    </row>
    <row r="22" spans="1:21" s="3" customFormat="1" ht="15.5" x14ac:dyDescent="0.35">
      <c r="A22" s="64" t="s">
        <v>138</v>
      </c>
      <c r="B22" s="65">
        <v>919</v>
      </c>
      <c r="C22" s="64" t="s">
        <v>195</v>
      </c>
      <c r="D22" s="75">
        <v>7655239</v>
      </c>
      <c r="E22" s="76">
        <v>5.98</v>
      </c>
      <c r="F22" s="77">
        <v>1.2228395859294148</v>
      </c>
      <c r="G22" s="77">
        <v>2245.86</v>
      </c>
      <c r="H22" s="76">
        <v>6.564450917446405</v>
      </c>
      <c r="I22" s="76">
        <v>1.1962480942959601</v>
      </c>
      <c r="J22" s="75">
        <v>8403417.5103500243</v>
      </c>
      <c r="K22" s="76">
        <v>0</v>
      </c>
      <c r="L22" s="76">
        <v>6.7388362951430025E-2</v>
      </c>
      <c r="M22" s="75">
        <v>0</v>
      </c>
      <c r="N22" s="75">
        <v>86266.552426316237</v>
      </c>
      <c r="O22" s="76">
        <v>6.5</v>
      </c>
      <c r="P22" s="75">
        <v>8320912</v>
      </c>
      <c r="Q22" s="4"/>
      <c r="R22" s="39"/>
      <c r="S22" s="37"/>
      <c r="T22" s="44"/>
      <c r="U22" s="44"/>
    </row>
    <row r="23" spans="1:21" s="3" customFormat="1" ht="15.5" x14ac:dyDescent="0.35">
      <c r="A23" s="64" t="s">
        <v>138</v>
      </c>
      <c r="B23" s="65">
        <v>821</v>
      </c>
      <c r="C23" s="64" t="s">
        <v>139</v>
      </c>
      <c r="D23" s="75">
        <v>2067760</v>
      </c>
      <c r="E23" s="76">
        <v>5.76</v>
      </c>
      <c r="F23" s="77">
        <v>1.0962517349257197</v>
      </c>
      <c r="G23" s="77">
        <v>629.79999999999995</v>
      </c>
      <c r="H23" s="76">
        <v>5.8849016583118212</v>
      </c>
      <c r="I23" s="76">
        <v>0.51669883516137638</v>
      </c>
      <c r="J23" s="75">
        <v>2112597.3067107275</v>
      </c>
      <c r="K23" s="76">
        <v>0</v>
      </c>
      <c r="L23" s="76">
        <v>0</v>
      </c>
      <c r="M23" s="75">
        <v>0</v>
      </c>
      <c r="N23" s="75">
        <v>0</v>
      </c>
      <c r="O23" s="76">
        <v>5.88</v>
      </c>
      <c r="P23" s="75">
        <v>2110838</v>
      </c>
      <c r="Q23" s="4"/>
      <c r="R23" s="39"/>
      <c r="S23" s="37"/>
      <c r="T23" s="44"/>
      <c r="U23" s="44"/>
    </row>
    <row r="24" spans="1:21" s="3" customFormat="1" ht="15.5" x14ac:dyDescent="0.35">
      <c r="A24" s="64" t="s">
        <v>138</v>
      </c>
      <c r="B24" s="65">
        <v>926</v>
      </c>
      <c r="C24" s="64" t="s">
        <v>198</v>
      </c>
      <c r="D24" s="75">
        <v>4242842</v>
      </c>
      <c r="E24" s="76">
        <v>5.57</v>
      </c>
      <c r="F24" s="77">
        <v>1.0584367454644161</v>
      </c>
      <c r="G24" s="77">
        <v>1336.37</v>
      </c>
      <c r="H24" s="76">
        <v>5.6819031251282475</v>
      </c>
      <c r="I24" s="76">
        <v>0.31370030197780263</v>
      </c>
      <c r="J24" s="75">
        <v>4328081.1812167522</v>
      </c>
      <c r="K24" s="76">
        <v>0</v>
      </c>
      <c r="L24" s="76">
        <v>0</v>
      </c>
      <c r="M24" s="75">
        <v>0</v>
      </c>
      <c r="N24" s="75">
        <v>0</v>
      </c>
      <c r="O24" s="76">
        <v>5.68</v>
      </c>
      <c r="P24" s="75">
        <v>4326632</v>
      </c>
      <c r="Q24" s="4"/>
      <c r="R24" s="39"/>
      <c r="S24" s="37"/>
      <c r="T24" s="44"/>
      <c r="U24" s="44"/>
    </row>
    <row r="25" spans="1:21" s="3" customFormat="1" ht="15.5" x14ac:dyDescent="0.35">
      <c r="A25" s="64" t="s">
        <v>138</v>
      </c>
      <c r="B25" s="65">
        <v>874</v>
      </c>
      <c r="C25" s="64" t="s">
        <v>170</v>
      </c>
      <c r="D25" s="75">
        <v>2208107</v>
      </c>
      <c r="E25" s="76">
        <v>5.78</v>
      </c>
      <c r="F25" s="77">
        <v>1.1144648555428414</v>
      </c>
      <c r="G25" s="77">
        <v>670.22</v>
      </c>
      <c r="H25" s="76">
        <v>5.9826733838270334</v>
      </c>
      <c r="I25" s="76">
        <v>0.61447056067658856</v>
      </c>
      <c r="J25" s="75">
        <v>2285533.1925258758</v>
      </c>
      <c r="K25" s="76">
        <v>0</v>
      </c>
      <c r="L25" s="76">
        <v>0</v>
      </c>
      <c r="M25" s="75">
        <v>0</v>
      </c>
      <c r="N25" s="75">
        <v>0</v>
      </c>
      <c r="O25" s="76">
        <v>5.98</v>
      </c>
      <c r="P25" s="75">
        <v>2284512</v>
      </c>
      <c r="Q25" s="4"/>
      <c r="R25" s="39"/>
      <c r="S25" s="37"/>
      <c r="T25" s="44"/>
      <c r="U25" s="44"/>
    </row>
    <row r="26" spans="1:21" s="3" customFormat="1" ht="15.5" x14ac:dyDescent="0.35">
      <c r="A26" s="64" t="s">
        <v>138</v>
      </c>
      <c r="B26" s="65">
        <v>882</v>
      </c>
      <c r="C26" s="64" t="s">
        <v>177</v>
      </c>
      <c r="D26" s="75">
        <v>1240196</v>
      </c>
      <c r="E26" s="76">
        <v>5.61</v>
      </c>
      <c r="F26" s="77">
        <v>1.0659172986682388</v>
      </c>
      <c r="G26" s="77">
        <v>387.84</v>
      </c>
      <c r="H26" s="76">
        <v>5.7220602519557353</v>
      </c>
      <c r="I26" s="76">
        <v>0.35385742880529047</v>
      </c>
      <c r="J26" s="75">
        <v>1264968.993427552</v>
      </c>
      <c r="K26" s="76">
        <v>0</v>
      </c>
      <c r="L26" s="76">
        <v>0</v>
      </c>
      <c r="M26" s="75">
        <v>0</v>
      </c>
      <c r="N26" s="75">
        <v>0</v>
      </c>
      <c r="O26" s="76">
        <v>5.72</v>
      </c>
      <c r="P26" s="75">
        <v>1264514</v>
      </c>
      <c r="Q26" s="4"/>
      <c r="R26" s="39"/>
      <c r="S26" s="37"/>
      <c r="T26" s="44"/>
      <c r="U26" s="44"/>
    </row>
    <row r="27" spans="1:21" s="3" customFormat="1" ht="15.5" x14ac:dyDescent="0.35">
      <c r="A27" s="64" t="s">
        <v>138</v>
      </c>
      <c r="B27" s="65">
        <v>935</v>
      </c>
      <c r="C27" s="64" t="s">
        <v>202</v>
      </c>
      <c r="D27" s="75">
        <v>4072508</v>
      </c>
      <c r="E27" s="76">
        <v>5.57</v>
      </c>
      <c r="F27" s="77">
        <v>1.0646290028717083</v>
      </c>
      <c r="G27" s="77">
        <v>1282.72</v>
      </c>
      <c r="H27" s="76">
        <v>5.7151444188237477</v>
      </c>
      <c r="I27" s="76">
        <v>0.34694159567330285</v>
      </c>
      <c r="J27" s="75">
        <v>4178630.1278807507</v>
      </c>
      <c r="K27" s="76">
        <v>0</v>
      </c>
      <c r="L27" s="76">
        <v>0</v>
      </c>
      <c r="M27" s="75">
        <v>0</v>
      </c>
      <c r="N27" s="75">
        <v>0</v>
      </c>
      <c r="O27" s="76">
        <v>5.72</v>
      </c>
      <c r="P27" s="75">
        <v>4182181</v>
      </c>
      <c r="Q27" s="4"/>
      <c r="R27" s="39"/>
      <c r="S27" s="37"/>
      <c r="T27" s="44"/>
      <c r="U27" s="44"/>
    </row>
    <row r="28" spans="1:21" s="3" customFormat="1" ht="15.5" x14ac:dyDescent="0.35">
      <c r="A28" s="64" t="s">
        <v>138</v>
      </c>
      <c r="B28" s="65">
        <v>883</v>
      </c>
      <c r="C28" s="64" t="s">
        <v>178</v>
      </c>
      <c r="D28" s="75">
        <v>1106472</v>
      </c>
      <c r="E28" s="76">
        <v>6.03</v>
      </c>
      <c r="F28" s="77">
        <v>1.1302339363708462</v>
      </c>
      <c r="G28" s="77">
        <v>321.92</v>
      </c>
      <c r="H28" s="76">
        <v>6.0673250080464172</v>
      </c>
      <c r="I28" s="76">
        <v>0.69912218489597233</v>
      </c>
      <c r="J28" s="75">
        <v>1113320.1619564726</v>
      </c>
      <c r="K28" s="76">
        <v>2.2974991904843201E-2</v>
      </c>
      <c r="L28" s="76">
        <v>0</v>
      </c>
      <c r="M28" s="75">
        <v>4215.7823545840602</v>
      </c>
      <c r="N28" s="75">
        <v>0</v>
      </c>
      <c r="O28" s="76">
        <v>6.09</v>
      </c>
      <c r="P28" s="75">
        <v>1117481</v>
      </c>
      <c r="Q28" s="4"/>
      <c r="R28" s="39"/>
      <c r="S28" s="37"/>
      <c r="T28" s="44"/>
      <c r="U28" s="44"/>
    </row>
    <row r="29" spans="1:21" s="3" customFormat="1" ht="15.5" x14ac:dyDescent="0.35">
      <c r="A29" s="64" t="s">
        <v>50</v>
      </c>
      <c r="B29" s="65">
        <v>202</v>
      </c>
      <c r="C29" s="64" t="s">
        <v>51</v>
      </c>
      <c r="D29" s="75">
        <v>1541808</v>
      </c>
      <c r="E29" s="76">
        <v>6.87</v>
      </c>
      <c r="F29" s="77">
        <v>1.4870476602511511</v>
      </c>
      <c r="G29" s="77">
        <v>393.73</v>
      </c>
      <c r="H29" s="76">
        <v>7.9827734479194925</v>
      </c>
      <c r="I29" s="76">
        <v>2.6145706247690477</v>
      </c>
      <c r="J29" s="75">
        <v>1791542.7121001249</v>
      </c>
      <c r="K29" s="76">
        <v>0</v>
      </c>
      <c r="L29" s="76">
        <v>0.51875676742463117</v>
      </c>
      <c r="M29" s="75">
        <v>0</v>
      </c>
      <c r="N29" s="75">
        <v>116422.55816171702</v>
      </c>
      <c r="O29" s="76">
        <v>7.46</v>
      </c>
      <c r="P29" s="75">
        <v>1674219</v>
      </c>
      <c r="Q29" s="4"/>
      <c r="R29" s="39"/>
      <c r="S29" s="37"/>
      <c r="T29" s="44"/>
      <c r="U29" s="44"/>
    </row>
    <row r="30" spans="1:21" s="3" customFormat="1" ht="15.5" x14ac:dyDescent="0.35">
      <c r="A30" s="64" t="s">
        <v>50</v>
      </c>
      <c r="B30" s="65">
        <v>204</v>
      </c>
      <c r="C30" s="64" t="s">
        <v>54</v>
      </c>
      <c r="D30" s="75">
        <v>4253843</v>
      </c>
      <c r="E30" s="76">
        <v>6.87</v>
      </c>
      <c r="F30" s="77">
        <v>1.3903524066780184</v>
      </c>
      <c r="G30" s="77">
        <v>1086.3</v>
      </c>
      <c r="H30" s="76">
        <v>7.4636937147029538</v>
      </c>
      <c r="I30" s="76">
        <v>2.095490891552509</v>
      </c>
      <c r="J30" s="75">
        <v>4621451.9749006368</v>
      </c>
      <c r="K30" s="76">
        <v>0</v>
      </c>
      <c r="L30" s="76">
        <v>0</v>
      </c>
      <c r="M30" s="75">
        <v>0</v>
      </c>
      <c r="N30" s="75">
        <v>0</v>
      </c>
      <c r="O30" s="76">
        <v>7.46</v>
      </c>
      <c r="P30" s="75">
        <v>4619165</v>
      </c>
      <c r="Q30" s="4"/>
      <c r="R30" s="39"/>
      <c r="S30" s="37"/>
      <c r="T30" s="44"/>
      <c r="U30" s="44"/>
    </row>
    <row r="31" spans="1:21" s="3" customFormat="1" ht="15.5" x14ac:dyDescent="0.35">
      <c r="A31" s="64" t="s">
        <v>50</v>
      </c>
      <c r="B31" s="65">
        <v>205</v>
      </c>
      <c r="C31" s="64" t="s">
        <v>55</v>
      </c>
      <c r="D31" s="75">
        <v>905866</v>
      </c>
      <c r="E31" s="76">
        <v>6.87</v>
      </c>
      <c r="F31" s="77">
        <v>1.5041328759307195</v>
      </c>
      <c r="G31" s="77">
        <v>231.33</v>
      </c>
      <c r="H31" s="76">
        <v>8.0744903509646857</v>
      </c>
      <c r="I31" s="76">
        <v>2.7062875278142409</v>
      </c>
      <c r="J31" s="75">
        <v>1064686.9561465366</v>
      </c>
      <c r="K31" s="76">
        <v>0</v>
      </c>
      <c r="L31" s="76">
        <v>0.61047367047056067</v>
      </c>
      <c r="M31" s="75">
        <v>0</v>
      </c>
      <c r="N31" s="75">
        <v>80495.898288274228</v>
      </c>
      <c r="O31" s="76">
        <v>7.46</v>
      </c>
      <c r="P31" s="75">
        <v>983662</v>
      </c>
      <c r="Q31" s="4"/>
      <c r="R31" s="39"/>
      <c r="S31" s="37"/>
      <c r="T31" s="44"/>
      <c r="U31" s="44"/>
    </row>
    <row r="32" spans="1:21" s="3" customFormat="1" ht="15.5" x14ac:dyDescent="0.35">
      <c r="A32" s="64" t="s">
        <v>50</v>
      </c>
      <c r="B32" s="65">
        <v>309</v>
      </c>
      <c r="C32" s="64" t="s">
        <v>72</v>
      </c>
      <c r="D32" s="75">
        <v>2058823</v>
      </c>
      <c r="E32" s="76">
        <v>6.03</v>
      </c>
      <c r="F32" s="77">
        <v>1.2786620444578549</v>
      </c>
      <c r="G32" s="77">
        <v>599</v>
      </c>
      <c r="H32" s="76">
        <v>6.864117196913976</v>
      </c>
      <c r="I32" s="76">
        <v>1.4959143737635312</v>
      </c>
      <c r="J32" s="75">
        <v>2343615.5345423389</v>
      </c>
      <c r="K32" s="76">
        <v>0</v>
      </c>
      <c r="L32" s="76">
        <v>0.31273137691515718</v>
      </c>
      <c r="M32" s="75">
        <v>0</v>
      </c>
      <c r="N32" s="75">
        <v>106775.87402014212</v>
      </c>
      <c r="O32" s="76">
        <v>6.55</v>
      </c>
      <c r="P32" s="75">
        <v>2236367</v>
      </c>
      <c r="Q32" s="4"/>
      <c r="R32" s="39"/>
      <c r="S32" s="37"/>
      <c r="T32" s="44"/>
      <c r="U32" s="44"/>
    </row>
    <row r="33" spans="1:21" s="3" customFormat="1" ht="15.5" x14ac:dyDescent="0.35">
      <c r="A33" s="64" t="s">
        <v>50</v>
      </c>
      <c r="B33" s="65">
        <v>206</v>
      </c>
      <c r="C33" s="64" t="s">
        <v>56</v>
      </c>
      <c r="D33" s="75">
        <v>2114038</v>
      </c>
      <c r="E33" s="76">
        <v>6.87</v>
      </c>
      <c r="F33" s="77">
        <v>1.3948317034988709</v>
      </c>
      <c r="G33" s="77">
        <v>539.86</v>
      </c>
      <c r="H33" s="76">
        <v>7.4877394885423829</v>
      </c>
      <c r="I33" s="76">
        <v>2.1195366653919381</v>
      </c>
      <c r="J33" s="75">
        <v>2304128.6929621599</v>
      </c>
      <c r="K33" s="76">
        <v>0</v>
      </c>
      <c r="L33" s="76">
        <v>2.3722808043544319E-2</v>
      </c>
      <c r="M33" s="75">
        <v>0</v>
      </c>
      <c r="N33" s="75">
        <v>7299.9872357210661</v>
      </c>
      <c r="O33" s="76">
        <v>7.46</v>
      </c>
      <c r="P33" s="75">
        <v>2295593</v>
      </c>
      <c r="Q33" s="4"/>
      <c r="R33" s="39"/>
      <c r="S33" s="37"/>
      <c r="T33" s="44"/>
      <c r="U33" s="44"/>
    </row>
    <row r="34" spans="1:21" s="3" customFormat="1" ht="15.5" x14ac:dyDescent="0.35">
      <c r="A34" s="64" t="s">
        <v>50</v>
      </c>
      <c r="B34" s="65">
        <v>207</v>
      </c>
      <c r="C34" s="64" t="s">
        <v>57</v>
      </c>
      <c r="D34" s="75">
        <v>644284</v>
      </c>
      <c r="E34" s="76">
        <v>6.87</v>
      </c>
      <c r="F34" s="77">
        <v>1.5442704899647461</v>
      </c>
      <c r="G34" s="77">
        <v>164.53</v>
      </c>
      <c r="H34" s="76">
        <v>8.2899572039366713</v>
      </c>
      <c r="I34" s="76">
        <v>2.9217543807862265</v>
      </c>
      <c r="J34" s="75">
        <v>777449.59549530933</v>
      </c>
      <c r="K34" s="76">
        <v>0</v>
      </c>
      <c r="L34" s="76">
        <v>0.82594052344427649</v>
      </c>
      <c r="M34" s="75">
        <v>0</v>
      </c>
      <c r="N34" s="75">
        <v>77458.436763703488</v>
      </c>
      <c r="O34" s="76">
        <v>7.46</v>
      </c>
      <c r="P34" s="75">
        <v>699615</v>
      </c>
      <c r="Q34" s="4"/>
      <c r="R34" s="39"/>
      <c r="S34" s="37"/>
      <c r="T34" s="44"/>
      <c r="U34" s="44"/>
    </row>
    <row r="35" spans="1:21" s="3" customFormat="1" ht="15.5" x14ac:dyDescent="0.35">
      <c r="A35" s="64" t="s">
        <v>50</v>
      </c>
      <c r="B35" s="65">
        <v>208</v>
      </c>
      <c r="C35" s="64" t="s">
        <v>58</v>
      </c>
      <c r="D35" s="75">
        <v>2630663</v>
      </c>
      <c r="E35" s="76">
        <v>6.87</v>
      </c>
      <c r="F35" s="77">
        <v>1.4171169871436824</v>
      </c>
      <c r="G35" s="77">
        <v>671.79</v>
      </c>
      <c r="H35" s="76">
        <v>7.6073714111191686</v>
      </c>
      <c r="I35" s="76">
        <v>2.2391685879687238</v>
      </c>
      <c r="J35" s="75">
        <v>2913016.942957175</v>
      </c>
      <c r="K35" s="76">
        <v>0</v>
      </c>
      <c r="L35" s="76">
        <v>0.143354730621291</v>
      </c>
      <c r="M35" s="75">
        <v>0</v>
      </c>
      <c r="N35" s="75">
        <v>54893.43645592394</v>
      </c>
      <c r="O35" s="76">
        <v>7.46</v>
      </c>
      <c r="P35" s="75">
        <v>2856586</v>
      </c>
      <c r="Q35" s="4"/>
      <c r="R35" s="39"/>
      <c r="S35" s="37"/>
      <c r="T35" s="44"/>
      <c r="U35" s="44"/>
    </row>
    <row r="36" spans="1:21" s="3" customFormat="1" ht="15.5" x14ac:dyDescent="0.35">
      <c r="A36" s="64" t="s">
        <v>50</v>
      </c>
      <c r="B36" s="65">
        <v>209</v>
      </c>
      <c r="C36" s="64" t="s">
        <v>59</v>
      </c>
      <c r="D36" s="75">
        <v>2557083</v>
      </c>
      <c r="E36" s="76">
        <v>6.87</v>
      </c>
      <c r="F36" s="77">
        <v>1.3897800719564923</v>
      </c>
      <c r="G36" s="77">
        <v>653</v>
      </c>
      <c r="H36" s="76">
        <v>7.4606213058350708</v>
      </c>
      <c r="I36" s="76">
        <v>2.0924184826846259</v>
      </c>
      <c r="J36" s="75">
        <v>2776917.8562448719</v>
      </c>
      <c r="K36" s="76">
        <v>0</v>
      </c>
      <c r="L36" s="76">
        <v>0</v>
      </c>
      <c r="M36" s="75">
        <v>0</v>
      </c>
      <c r="N36" s="75">
        <v>0</v>
      </c>
      <c r="O36" s="76">
        <v>7.46</v>
      </c>
      <c r="P36" s="75">
        <v>2776687</v>
      </c>
      <c r="Q36" s="4"/>
      <c r="R36" s="39"/>
      <c r="S36" s="37"/>
      <c r="T36" s="44"/>
      <c r="U36" s="44"/>
    </row>
    <row r="37" spans="1:21" s="3" customFormat="1" ht="15.5" x14ac:dyDescent="0.35">
      <c r="A37" s="64" t="s">
        <v>50</v>
      </c>
      <c r="B37" s="65">
        <v>316</v>
      </c>
      <c r="C37" s="64" t="s">
        <v>79</v>
      </c>
      <c r="D37" s="75">
        <v>3291711</v>
      </c>
      <c r="E37" s="76">
        <v>6.03</v>
      </c>
      <c r="F37" s="77">
        <v>1.1871426990795375</v>
      </c>
      <c r="G37" s="77">
        <v>957.7</v>
      </c>
      <c r="H37" s="76">
        <v>6.3728227886812121</v>
      </c>
      <c r="I37" s="76">
        <v>1.0046199655307673</v>
      </c>
      <c r="J37" s="75">
        <v>3478853.8592903987</v>
      </c>
      <c r="K37" s="76">
        <v>0</v>
      </c>
      <c r="L37" s="76">
        <v>0</v>
      </c>
      <c r="M37" s="75">
        <v>0</v>
      </c>
      <c r="N37" s="75">
        <v>0</v>
      </c>
      <c r="O37" s="76">
        <v>6.37</v>
      </c>
      <c r="P37" s="75">
        <v>3477313</v>
      </c>
      <c r="Q37" s="4"/>
      <c r="R37" s="39"/>
      <c r="S37" s="37"/>
      <c r="T37" s="44"/>
      <c r="U37" s="44"/>
    </row>
    <row r="38" spans="1:21" s="3" customFormat="1" ht="15.5" x14ac:dyDescent="0.35">
      <c r="A38" s="64" t="s">
        <v>50</v>
      </c>
      <c r="B38" s="65">
        <v>210</v>
      </c>
      <c r="C38" s="64" t="s">
        <v>60</v>
      </c>
      <c r="D38" s="75">
        <v>2361288</v>
      </c>
      <c r="E38" s="76">
        <v>6.87</v>
      </c>
      <c r="F38" s="77">
        <v>1.4146014678654719</v>
      </c>
      <c r="G38" s="77">
        <v>603</v>
      </c>
      <c r="H38" s="76">
        <v>7.5938675934281896</v>
      </c>
      <c r="I38" s="76">
        <v>2.2256647702777448</v>
      </c>
      <c r="J38" s="75">
        <v>2610088.2305372031</v>
      </c>
      <c r="K38" s="76">
        <v>0</v>
      </c>
      <c r="L38" s="76">
        <v>0.12985091293020368</v>
      </c>
      <c r="M38" s="75">
        <v>0</v>
      </c>
      <c r="N38" s="75">
        <v>44631.057283240305</v>
      </c>
      <c r="O38" s="76">
        <v>7.46</v>
      </c>
      <c r="P38" s="75">
        <v>2564077</v>
      </c>
      <c r="Q38" s="4"/>
      <c r="R38" s="39"/>
      <c r="S38" s="37"/>
      <c r="T38" s="44"/>
      <c r="U38" s="44"/>
    </row>
    <row r="39" spans="1:21" s="3" customFormat="1" ht="15.5" x14ac:dyDescent="0.35">
      <c r="A39" s="64" t="s">
        <v>50</v>
      </c>
      <c r="B39" s="65">
        <v>211</v>
      </c>
      <c r="C39" s="64" t="s">
        <v>61</v>
      </c>
      <c r="D39" s="75">
        <v>2308424</v>
      </c>
      <c r="E39" s="76">
        <v>6.87</v>
      </c>
      <c r="F39" s="77">
        <v>1.3790330182528949</v>
      </c>
      <c r="G39" s="77">
        <v>589.5</v>
      </c>
      <c r="H39" s="76">
        <v>7.4029289418028696</v>
      </c>
      <c r="I39" s="76">
        <v>2.0347261186524248</v>
      </c>
      <c r="J39" s="75">
        <v>2487495.1683798912</v>
      </c>
      <c r="K39" s="76">
        <v>0</v>
      </c>
      <c r="L39" s="76">
        <v>0</v>
      </c>
      <c r="M39" s="75">
        <v>0</v>
      </c>
      <c r="N39" s="75">
        <v>0</v>
      </c>
      <c r="O39" s="76">
        <v>7.4</v>
      </c>
      <c r="P39" s="75">
        <v>2486511</v>
      </c>
      <c r="Q39" s="4"/>
      <c r="R39" s="39"/>
      <c r="S39" s="37"/>
      <c r="T39" s="44"/>
      <c r="U39" s="44"/>
    </row>
    <row r="40" spans="1:21" s="3" customFormat="1" ht="15.5" x14ac:dyDescent="0.35">
      <c r="A40" s="64" t="s">
        <v>50</v>
      </c>
      <c r="B40" s="65">
        <v>212</v>
      </c>
      <c r="C40" s="64" t="s">
        <v>62</v>
      </c>
      <c r="D40" s="75">
        <v>1557197</v>
      </c>
      <c r="E40" s="76">
        <v>6.87</v>
      </c>
      <c r="F40" s="77">
        <v>1.4842767768182392</v>
      </c>
      <c r="G40" s="77">
        <v>397.66</v>
      </c>
      <c r="H40" s="76">
        <v>7.9678987836523145</v>
      </c>
      <c r="I40" s="76">
        <v>2.5996959605018697</v>
      </c>
      <c r="J40" s="75">
        <v>1806053.3392750924</v>
      </c>
      <c r="K40" s="76">
        <v>0</v>
      </c>
      <c r="L40" s="76">
        <v>0.50388210315733328</v>
      </c>
      <c r="M40" s="75">
        <v>0</v>
      </c>
      <c r="N40" s="75">
        <v>114213.04157068074</v>
      </c>
      <c r="O40" s="76">
        <v>7.46</v>
      </c>
      <c r="P40" s="75">
        <v>1690930</v>
      </c>
      <c r="Q40" s="4"/>
      <c r="R40" s="39"/>
      <c r="S40" s="37"/>
      <c r="T40" s="44"/>
      <c r="U40" s="44"/>
    </row>
    <row r="41" spans="1:21" s="3" customFormat="1" ht="15.5" x14ac:dyDescent="0.35">
      <c r="A41" s="64" t="s">
        <v>50</v>
      </c>
      <c r="B41" s="65">
        <v>213</v>
      </c>
      <c r="C41" s="64" t="s">
        <v>63</v>
      </c>
      <c r="D41" s="75">
        <v>1174770</v>
      </c>
      <c r="E41" s="76">
        <v>6.87</v>
      </c>
      <c r="F41" s="77">
        <v>1.5728353121321925</v>
      </c>
      <c r="G41" s="77">
        <v>300</v>
      </c>
      <c r="H41" s="76">
        <v>8.4432989629387478</v>
      </c>
      <c r="I41" s="76">
        <v>3.075096139788303</v>
      </c>
      <c r="J41" s="75">
        <v>1443804.1226625259</v>
      </c>
      <c r="K41" s="76">
        <v>0</v>
      </c>
      <c r="L41" s="76">
        <v>0.97928228244758397</v>
      </c>
      <c r="M41" s="75">
        <v>0</v>
      </c>
      <c r="N41" s="75">
        <v>167457.27029853684</v>
      </c>
      <c r="O41" s="76">
        <v>7.46</v>
      </c>
      <c r="P41" s="75">
        <v>1275660</v>
      </c>
      <c r="Q41" s="4"/>
      <c r="R41" s="39"/>
      <c r="S41" s="37"/>
      <c r="T41" s="44"/>
      <c r="U41" s="44"/>
    </row>
    <row r="42" spans="1:21" s="3" customFormat="1" ht="15.5" x14ac:dyDescent="0.35">
      <c r="A42" s="64" t="s">
        <v>117</v>
      </c>
      <c r="B42" s="65">
        <v>841</v>
      </c>
      <c r="C42" s="64" t="s">
        <v>150</v>
      </c>
      <c r="D42" s="75">
        <v>1005904</v>
      </c>
      <c r="E42" s="76">
        <v>5.57</v>
      </c>
      <c r="F42" s="77">
        <v>1.0377478882233593</v>
      </c>
      <c r="G42" s="77">
        <v>316.83</v>
      </c>
      <c r="H42" s="76">
        <v>5.5708411432790497</v>
      </c>
      <c r="I42" s="76">
        <v>0.20263832012860483</v>
      </c>
      <c r="J42" s="75">
        <v>1006055.4716723077</v>
      </c>
      <c r="K42" s="76">
        <v>5.485885667619872E-2</v>
      </c>
      <c r="L42" s="76">
        <v>0</v>
      </c>
      <c r="M42" s="75">
        <v>9907.1309896104212</v>
      </c>
      <c r="N42" s="75">
        <v>0</v>
      </c>
      <c r="O42" s="76">
        <v>5.63</v>
      </c>
      <c r="P42" s="75">
        <v>1016740</v>
      </c>
      <c r="Q42" s="4"/>
      <c r="R42" s="39"/>
      <c r="S42" s="37"/>
      <c r="T42" s="44"/>
      <c r="U42" s="44"/>
    </row>
    <row r="43" spans="1:21" s="3" customFormat="1" ht="15.5" x14ac:dyDescent="0.35">
      <c r="A43" s="64" t="s">
        <v>117</v>
      </c>
      <c r="B43" s="65">
        <v>840</v>
      </c>
      <c r="C43" s="64" t="s">
        <v>149</v>
      </c>
      <c r="D43" s="75">
        <v>4738094</v>
      </c>
      <c r="E43" s="76">
        <v>5.57</v>
      </c>
      <c r="F43" s="77">
        <v>1.0107381790664742</v>
      </c>
      <c r="G43" s="77">
        <v>1492.36</v>
      </c>
      <c r="H43" s="76">
        <v>5.4258475463305871</v>
      </c>
      <c r="I43" s="76">
        <v>5.7644723180142243E-2</v>
      </c>
      <c r="J43" s="75">
        <v>4615471.1712178914</v>
      </c>
      <c r="K43" s="76">
        <v>0.1998524536258266</v>
      </c>
      <c r="L43" s="76">
        <v>0</v>
      </c>
      <c r="M43" s="75">
        <v>170003.53038503201</v>
      </c>
      <c r="N43" s="75">
        <v>0</v>
      </c>
      <c r="O43" s="76">
        <v>5.63</v>
      </c>
      <c r="P43" s="75">
        <v>4789133</v>
      </c>
      <c r="Q43" s="4"/>
      <c r="R43" s="39"/>
      <c r="S43" s="37"/>
      <c r="T43" s="44"/>
      <c r="U43" s="44"/>
    </row>
    <row r="44" spans="1:21" s="3" customFormat="1" ht="15.5" x14ac:dyDescent="0.35">
      <c r="A44" s="64" t="s">
        <v>117</v>
      </c>
      <c r="B44" s="65">
        <v>390</v>
      </c>
      <c r="C44" s="64" t="s">
        <v>118</v>
      </c>
      <c r="D44" s="75">
        <v>1943198</v>
      </c>
      <c r="E44" s="76">
        <v>5.57</v>
      </c>
      <c r="F44" s="77">
        <v>1.0162517378826312</v>
      </c>
      <c r="G44" s="77">
        <v>612.04999999999995</v>
      </c>
      <c r="H44" s="76">
        <v>5.4554454483330872</v>
      </c>
      <c r="I44" s="76">
        <v>8.7242625182642364E-2</v>
      </c>
      <c r="J44" s="75">
        <v>1903233.0703917914</v>
      </c>
      <c r="K44" s="76">
        <v>0.17025455162308845</v>
      </c>
      <c r="L44" s="76">
        <v>0</v>
      </c>
      <c r="M44" s="75">
        <v>59396.45004291943</v>
      </c>
      <c r="N44" s="75">
        <v>0</v>
      </c>
      <c r="O44" s="76">
        <v>5.63</v>
      </c>
      <c r="P44" s="75">
        <v>1964130</v>
      </c>
      <c r="Q44" s="4"/>
      <c r="R44" s="39"/>
      <c r="S44" s="37"/>
      <c r="T44" s="44"/>
      <c r="U44" s="44"/>
    </row>
    <row r="45" spans="1:21" s="3" customFormat="1" ht="15.5" x14ac:dyDescent="0.35">
      <c r="A45" s="64" t="s">
        <v>117</v>
      </c>
      <c r="B45" s="65">
        <v>805</v>
      </c>
      <c r="C45" s="64" t="s">
        <v>128</v>
      </c>
      <c r="D45" s="75">
        <v>1197065</v>
      </c>
      <c r="E45" s="76">
        <v>5.57</v>
      </c>
      <c r="F45" s="77">
        <v>1.0191281330680135</v>
      </c>
      <c r="G45" s="77">
        <v>377.04</v>
      </c>
      <c r="H45" s="76">
        <v>5.4708865210877526</v>
      </c>
      <c r="I45" s="76">
        <v>0.10268369793730781</v>
      </c>
      <c r="J45" s="75">
        <v>1175763.5407292279</v>
      </c>
      <c r="K45" s="76">
        <v>0.15481347886829866</v>
      </c>
      <c r="L45" s="76">
        <v>0</v>
      </c>
      <c r="M45" s="75">
        <v>33271.398221326897</v>
      </c>
      <c r="N45" s="75">
        <v>0</v>
      </c>
      <c r="O45" s="76">
        <v>5.63</v>
      </c>
      <c r="P45" s="75">
        <v>1209960</v>
      </c>
      <c r="Q45" s="4"/>
      <c r="R45" s="39"/>
      <c r="S45" s="37"/>
      <c r="T45" s="44"/>
      <c r="U45" s="44"/>
    </row>
    <row r="46" spans="1:21" s="3" customFormat="1" ht="15.5" x14ac:dyDescent="0.35">
      <c r="A46" s="64" t="s">
        <v>117</v>
      </c>
      <c r="B46" s="65">
        <v>806</v>
      </c>
      <c r="C46" s="64" t="s">
        <v>129</v>
      </c>
      <c r="D46" s="75">
        <v>2546905</v>
      </c>
      <c r="E46" s="76">
        <v>5.57</v>
      </c>
      <c r="F46" s="77">
        <v>1.0187107580527364</v>
      </c>
      <c r="G46" s="77">
        <v>802.2</v>
      </c>
      <c r="H46" s="76">
        <v>5.4686459673524288</v>
      </c>
      <c r="I46" s="76">
        <v>0.10044314420198397</v>
      </c>
      <c r="J46" s="75">
        <v>2500560.2431557681</v>
      </c>
      <c r="K46" s="76">
        <v>0.15705403260364026</v>
      </c>
      <c r="L46" s="76">
        <v>0</v>
      </c>
      <c r="M46" s="75">
        <v>71813.584624144933</v>
      </c>
      <c r="N46" s="75">
        <v>0</v>
      </c>
      <c r="O46" s="76">
        <v>5.63</v>
      </c>
      <c r="P46" s="75">
        <v>2574341</v>
      </c>
      <c r="Q46" s="4"/>
      <c r="R46" s="39"/>
      <c r="S46" s="37"/>
      <c r="T46" s="44"/>
      <c r="U46" s="44"/>
    </row>
    <row r="47" spans="1:21" s="3" customFormat="1" ht="15.5" x14ac:dyDescent="0.35">
      <c r="A47" s="64" t="s">
        <v>117</v>
      </c>
      <c r="B47" s="65">
        <v>391</v>
      </c>
      <c r="C47" s="64" t="s">
        <v>119</v>
      </c>
      <c r="D47" s="75">
        <v>3141278</v>
      </c>
      <c r="E47" s="76">
        <v>5.57</v>
      </c>
      <c r="F47" s="77">
        <v>1.0079310045700329</v>
      </c>
      <c r="G47" s="77">
        <v>989.41</v>
      </c>
      <c r="H47" s="76">
        <v>5.4107780642737149</v>
      </c>
      <c r="I47" s="76">
        <v>4.2575241123270047E-2</v>
      </c>
      <c r="J47" s="75">
        <v>3051482.4170066416</v>
      </c>
      <c r="K47" s="76">
        <v>0.21492193568281959</v>
      </c>
      <c r="L47" s="76">
        <v>0</v>
      </c>
      <c r="M47" s="75">
        <v>121208.17005884495</v>
      </c>
      <c r="N47" s="75">
        <v>0</v>
      </c>
      <c r="O47" s="76">
        <v>5.63</v>
      </c>
      <c r="P47" s="75">
        <v>3175116</v>
      </c>
      <c r="Q47" s="4"/>
      <c r="R47" s="39"/>
      <c r="S47" s="37"/>
      <c r="T47" s="44"/>
      <c r="U47" s="44"/>
    </row>
    <row r="48" spans="1:21" s="3" customFormat="1" ht="15.5" x14ac:dyDescent="0.35">
      <c r="A48" s="64" t="s">
        <v>117</v>
      </c>
      <c r="B48" s="65">
        <v>392</v>
      </c>
      <c r="C48" s="64" t="s">
        <v>120</v>
      </c>
      <c r="D48" s="75">
        <v>1792867</v>
      </c>
      <c r="E48" s="76">
        <v>5.57</v>
      </c>
      <c r="F48" s="77">
        <v>1.0120455224587814</v>
      </c>
      <c r="G48" s="77">
        <v>564.70000000000005</v>
      </c>
      <c r="H48" s="76">
        <v>5.4328656308199976</v>
      </c>
      <c r="I48" s="76">
        <v>6.4662807669552791E-2</v>
      </c>
      <c r="J48" s="75">
        <v>1748725.3563827102</v>
      </c>
      <c r="K48" s="76">
        <v>0.19283436913635921</v>
      </c>
      <c r="L48" s="76">
        <v>0</v>
      </c>
      <c r="M48" s="75">
        <v>62069.333903242172</v>
      </c>
      <c r="N48" s="75">
        <v>0</v>
      </c>
      <c r="O48" s="76">
        <v>5.63</v>
      </c>
      <c r="P48" s="75">
        <v>1812179</v>
      </c>
      <c r="Q48" s="4"/>
      <c r="R48" s="39"/>
      <c r="S48" s="37"/>
      <c r="T48" s="44"/>
      <c r="U48" s="44"/>
    </row>
    <row r="49" spans="1:21" s="3" customFormat="1" ht="15.5" x14ac:dyDescent="0.35">
      <c r="A49" s="64" t="s">
        <v>117</v>
      </c>
      <c r="B49" s="65">
        <v>929</v>
      </c>
      <c r="C49" s="64" t="s">
        <v>199</v>
      </c>
      <c r="D49" s="75">
        <v>2295961</v>
      </c>
      <c r="E49" s="76">
        <v>5.57</v>
      </c>
      <c r="F49" s="77">
        <v>1.0213729207711453</v>
      </c>
      <c r="G49" s="77">
        <v>723.16</v>
      </c>
      <c r="H49" s="76">
        <v>5.4829369967730779</v>
      </c>
      <c r="I49" s="76">
        <v>0.11473417362263305</v>
      </c>
      <c r="J49" s="75">
        <v>2260073.2095942586</v>
      </c>
      <c r="K49" s="76">
        <v>0.14276300318287749</v>
      </c>
      <c r="L49" s="76">
        <v>0</v>
      </c>
      <c r="M49" s="75">
        <v>58847.081227585913</v>
      </c>
      <c r="N49" s="75">
        <v>0</v>
      </c>
      <c r="O49" s="76">
        <v>5.63</v>
      </c>
      <c r="P49" s="75">
        <v>2320693</v>
      </c>
      <c r="Q49" s="4"/>
      <c r="R49" s="39"/>
      <c r="S49" s="37"/>
      <c r="T49" s="44"/>
      <c r="U49" s="44"/>
    </row>
    <row r="50" spans="1:21" s="3" customFormat="1" ht="15.5" x14ac:dyDescent="0.35">
      <c r="A50" s="64" t="s">
        <v>117</v>
      </c>
      <c r="B50" s="65">
        <v>807</v>
      </c>
      <c r="C50" s="64" t="s">
        <v>130</v>
      </c>
      <c r="D50" s="75">
        <v>1434420</v>
      </c>
      <c r="E50" s="76">
        <v>5.57</v>
      </c>
      <c r="F50" s="77">
        <v>1.0120391379847142</v>
      </c>
      <c r="G50" s="77">
        <v>451.8</v>
      </c>
      <c r="H50" s="76">
        <v>5.4328313576682854</v>
      </c>
      <c r="I50" s="76">
        <v>6.4628534517840563E-2</v>
      </c>
      <c r="J50" s="75">
        <v>1399095.3282148831</v>
      </c>
      <c r="K50" s="76">
        <v>0.19286864228807143</v>
      </c>
      <c r="L50" s="76">
        <v>0</v>
      </c>
      <c r="M50" s="75">
        <v>49668.689973877881</v>
      </c>
      <c r="N50" s="75">
        <v>0</v>
      </c>
      <c r="O50" s="76">
        <v>5.63</v>
      </c>
      <c r="P50" s="75">
        <v>1449872</v>
      </c>
      <c r="Q50" s="4"/>
      <c r="R50" s="39"/>
      <c r="S50" s="37"/>
      <c r="T50" s="44"/>
      <c r="U50" s="44"/>
    </row>
    <row r="51" spans="1:21" s="3" customFormat="1" ht="15.5" x14ac:dyDescent="0.35">
      <c r="A51" s="64" t="s">
        <v>117</v>
      </c>
      <c r="B51" s="65">
        <v>393</v>
      </c>
      <c r="C51" s="64" t="s">
        <v>121</v>
      </c>
      <c r="D51" s="75">
        <v>1633804</v>
      </c>
      <c r="E51" s="76">
        <v>5.57</v>
      </c>
      <c r="F51" s="77">
        <v>1.0084513679040741</v>
      </c>
      <c r="G51" s="77">
        <v>514.6</v>
      </c>
      <c r="H51" s="76">
        <v>5.4135714801925783</v>
      </c>
      <c r="I51" s="76">
        <v>4.5368657042133442E-2</v>
      </c>
      <c r="J51" s="75">
        <v>1587919.6137130472</v>
      </c>
      <c r="K51" s="76">
        <v>0.21212851976393399</v>
      </c>
      <c r="L51" s="76">
        <v>0</v>
      </c>
      <c r="M51" s="75">
        <v>62221.961674196646</v>
      </c>
      <c r="N51" s="75">
        <v>0</v>
      </c>
      <c r="O51" s="76">
        <v>5.63</v>
      </c>
      <c r="P51" s="75">
        <v>1651403</v>
      </c>
      <c r="Q51" s="4"/>
      <c r="R51" s="39"/>
      <c r="S51" s="37"/>
      <c r="T51" s="44"/>
      <c r="U51" s="44"/>
    </row>
    <row r="52" spans="1:21" s="3" customFormat="1" ht="15.5" x14ac:dyDescent="0.35">
      <c r="A52" s="64" t="s">
        <v>117</v>
      </c>
      <c r="B52" s="65">
        <v>808</v>
      </c>
      <c r="C52" s="64" t="s">
        <v>131</v>
      </c>
      <c r="D52" s="75">
        <v>1949389</v>
      </c>
      <c r="E52" s="76">
        <v>5.57</v>
      </c>
      <c r="F52" s="77">
        <v>1.0280631037350438</v>
      </c>
      <c r="G52" s="77">
        <v>614</v>
      </c>
      <c r="H52" s="76">
        <v>5.5188512558472711</v>
      </c>
      <c r="I52" s="76">
        <v>0.15064843269682626</v>
      </c>
      <c r="J52" s="75">
        <v>1931487.5625214279</v>
      </c>
      <c r="K52" s="76">
        <v>0.10684874410839562</v>
      </c>
      <c r="L52" s="76">
        <v>0</v>
      </c>
      <c r="M52" s="75">
        <v>37394.923463056293</v>
      </c>
      <c r="N52" s="75">
        <v>0</v>
      </c>
      <c r="O52" s="76">
        <v>5.63</v>
      </c>
      <c r="P52" s="75">
        <v>1970388</v>
      </c>
      <c r="Q52" s="4"/>
      <c r="R52" s="39"/>
      <c r="S52" s="37"/>
      <c r="T52" s="44"/>
      <c r="U52" s="44"/>
    </row>
    <row r="53" spans="1:21" s="3" customFormat="1" ht="15.5" x14ac:dyDescent="0.35">
      <c r="A53" s="64" t="s">
        <v>117</v>
      </c>
      <c r="B53" s="65">
        <v>394</v>
      </c>
      <c r="C53" s="64" t="s">
        <v>122</v>
      </c>
      <c r="D53" s="75">
        <v>2867157</v>
      </c>
      <c r="E53" s="76">
        <v>5.57</v>
      </c>
      <c r="F53" s="77">
        <v>1.0182333961507317</v>
      </c>
      <c r="G53" s="77">
        <v>903.07</v>
      </c>
      <c r="H53" s="76">
        <v>5.4660833918424236</v>
      </c>
      <c r="I53" s="76">
        <v>9.7880568691978809E-2</v>
      </c>
      <c r="J53" s="75">
        <v>2813665.8793425485</v>
      </c>
      <c r="K53" s="76">
        <v>0.15961660811366674</v>
      </c>
      <c r="L53" s="76">
        <v>0</v>
      </c>
      <c r="M53" s="75">
        <v>82162.633064849142</v>
      </c>
      <c r="N53" s="75">
        <v>0</v>
      </c>
      <c r="O53" s="76">
        <v>5.63</v>
      </c>
      <c r="P53" s="75">
        <v>2898042</v>
      </c>
      <c r="Q53" s="4"/>
      <c r="R53" s="39"/>
      <c r="S53" s="37"/>
      <c r="T53" s="44"/>
      <c r="U53" s="44"/>
    </row>
    <row r="54" spans="1:21" s="3" customFormat="1" ht="15.5" x14ac:dyDescent="0.35">
      <c r="A54" s="64" t="s">
        <v>92</v>
      </c>
      <c r="B54" s="65">
        <v>889</v>
      </c>
      <c r="C54" s="64" t="s">
        <v>184</v>
      </c>
      <c r="D54" s="75">
        <v>1592372</v>
      </c>
      <c r="E54" s="76">
        <v>5.57</v>
      </c>
      <c r="F54" s="77">
        <v>1.0180749651129655</v>
      </c>
      <c r="G54" s="77">
        <v>501.55</v>
      </c>
      <c r="H54" s="76">
        <v>5.4652329018982115</v>
      </c>
      <c r="I54" s="76">
        <v>9.7030078747766701E-2</v>
      </c>
      <c r="J54" s="75">
        <v>1562419.9103098174</v>
      </c>
      <c r="K54" s="76">
        <v>0.16046709805788506</v>
      </c>
      <c r="L54" s="76">
        <v>0</v>
      </c>
      <c r="M54" s="75">
        <v>45874.895627631384</v>
      </c>
      <c r="N54" s="75">
        <v>0</v>
      </c>
      <c r="O54" s="76">
        <v>5.63</v>
      </c>
      <c r="P54" s="75">
        <v>1609525</v>
      </c>
      <c r="Q54" s="4"/>
      <c r="R54" s="39"/>
      <c r="S54" s="37"/>
      <c r="T54" s="44"/>
      <c r="U54" s="44"/>
    </row>
    <row r="55" spans="1:21" s="3" customFormat="1" ht="15.5" x14ac:dyDescent="0.35">
      <c r="A55" s="64" t="s">
        <v>92</v>
      </c>
      <c r="B55" s="65">
        <v>890</v>
      </c>
      <c r="C55" s="64" t="s">
        <v>185</v>
      </c>
      <c r="D55" s="75">
        <v>1549669</v>
      </c>
      <c r="E55" s="76">
        <v>5.57</v>
      </c>
      <c r="F55" s="77">
        <v>1.017239369336314</v>
      </c>
      <c r="G55" s="77">
        <v>488.1</v>
      </c>
      <c r="H55" s="76">
        <v>5.460747254290979</v>
      </c>
      <c r="I55" s="76">
        <v>9.2544431140534122E-2</v>
      </c>
      <c r="J55" s="75">
        <v>1519272.7188470734</v>
      </c>
      <c r="K55" s="76">
        <v>0.16495274566515405</v>
      </c>
      <c r="L55" s="76">
        <v>0</v>
      </c>
      <c r="M55" s="75">
        <v>45892.65804072217</v>
      </c>
      <c r="N55" s="75">
        <v>0</v>
      </c>
      <c r="O55" s="76">
        <v>5.63</v>
      </c>
      <c r="P55" s="75">
        <v>1566362</v>
      </c>
      <c r="Q55" s="4"/>
      <c r="R55" s="39"/>
      <c r="S55" s="37"/>
      <c r="T55" s="44"/>
      <c r="U55" s="44"/>
    </row>
    <row r="56" spans="1:21" s="3" customFormat="1" ht="15.5" x14ac:dyDescent="0.35">
      <c r="A56" s="64" t="s">
        <v>92</v>
      </c>
      <c r="B56" s="65">
        <v>350</v>
      </c>
      <c r="C56" s="64" t="s">
        <v>97</v>
      </c>
      <c r="D56" s="75">
        <v>3063745</v>
      </c>
      <c r="E56" s="76">
        <v>5.67</v>
      </c>
      <c r="F56" s="77">
        <v>1.0479799102769438</v>
      </c>
      <c r="G56" s="77">
        <v>947.97</v>
      </c>
      <c r="H56" s="76">
        <v>5.62576871295364</v>
      </c>
      <c r="I56" s="76">
        <v>0.25756588980319517</v>
      </c>
      <c r="J56" s="75">
        <v>3039844.1810866375</v>
      </c>
      <c r="K56" s="76">
        <v>0.10093128700116782</v>
      </c>
      <c r="L56" s="76">
        <v>0</v>
      </c>
      <c r="M56" s="75">
        <v>54537.504318943327</v>
      </c>
      <c r="N56" s="75">
        <v>0</v>
      </c>
      <c r="O56" s="76">
        <v>5.73</v>
      </c>
      <c r="P56" s="75">
        <v>3096165</v>
      </c>
      <c r="Q56" s="4"/>
      <c r="R56" s="39"/>
      <c r="S56" s="37"/>
      <c r="T56" s="44"/>
      <c r="U56" s="44"/>
    </row>
    <row r="57" spans="1:21" s="3" customFormat="1" ht="15.5" x14ac:dyDescent="0.35">
      <c r="A57" s="64" t="s">
        <v>92</v>
      </c>
      <c r="B57" s="65">
        <v>351</v>
      </c>
      <c r="C57" s="64" t="s">
        <v>98</v>
      </c>
      <c r="D57" s="75">
        <v>1934616</v>
      </c>
      <c r="E57" s="76">
        <v>5.67</v>
      </c>
      <c r="F57" s="77">
        <v>1.0456136524879307</v>
      </c>
      <c r="G57" s="77">
        <v>598.6</v>
      </c>
      <c r="H57" s="76">
        <v>5.6130661612103578</v>
      </c>
      <c r="I57" s="76">
        <v>0.244863338059913</v>
      </c>
      <c r="J57" s="75">
        <v>1915189.4003372963</v>
      </c>
      <c r="K57" s="76">
        <v>0.11363383874455124</v>
      </c>
      <c r="L57" s="76">
        <v>0</v>
      </c>
      <c r="M57" s="75">
        <v>38772.093047318369</v>
      </c>
      <c r="N57" s="75">
        <v>0</v>
      </c>
      <c r="O57" s="76">
        <v>5.73</v>
      </c>
      <c r="P57" s="75">
        <v>1955088</v>
      </c>
      <c r="Q57" s="4"/>
      <c r="R57" s="39"/>
      <c r="S57" s="37"/>
      <c r="T57" s="44"/>
      <c r="U57" s="44"/>
    </row>
    <row r="58" spans="1:21" s="3" customFormat="1" ht="15.5" x14ac:dyDescent="0.35">
      <c r="A58" s="64" t="s">
        <v>92</v>
      </c>
      <c r="B58" s="65">
        <v>895</v>
      </c>
      <c r="C58" s="64" t="s">
        <v>190</v>
      </c>
      <c r="D58" s="75">
        <v>1882028</v>
      </c>
      <c r="E58" s="76">
        <v>5.65</v>
      </c>
      <c r="F58" s="77">
        <v>1.053837842270466</v>
      </c>
      <c r="G58" s="77">
        <v>584.39</v>
      </c>
      <c r="H58" s="76">
        <v>5.6572152800190887</v>
      </c>
      <c r="I58" s="76">
        <v>0.28901245686864385</v>
      </c>
      <c r="J58" s="75">
        <v>1884431.4213695023</v>
      </c>
      <c r="K58" s="76">
        <v>4.9284719935466015E-2</v>
      </c>
      <c r="L58" s="76">
        <v>0</v>
      </c>
      <c r="M58" s="75">
        <v>16416.853565359583</v>
      </c>
      <c r="N58" s="75">
        <v>0</v>
      </c>
      <c r="O58" s="76">
        <v>5.71</v>
      </c>
      <c r="P58" s="75">
        <v>1902015</v>
      </c>
      <c r="Q58" s="4"/>
      <c r="R58" s="39"/>
      <c r="S58" s="37"/>
      <c r="T58" s="44"/>
      <c r="U58" s="44"/>
    </row>
    <row r="59" spans="1:21" s="3" customFormat="1" ht="15.5" x14ac:dyDescent="0.35">
      <c r="A59" s="64" t="s">
        <v>92</v>
      </c>
      <c r="B59" s="65">
        <v>896</v>
      </c>
      <c r="C59" s="64" t="s">
        <v>191</v>
      </c>
      <c r="D59" s="75">
        <v>2564646</v>
      </c>
      <c r="E59" s="76">
        <v>5.65</v>
      </c>
      <c r="F59" s="77">
        <v>1.0585321588851364</v>
      </c>
      <c r="G59" s="77">
        <v>796.35</v>
      </c>
      <c r="H59" s="76">
        <v>5.6824153237227248</v>
      </c>
      <c r="I59" s="76">
        <v>0.31421250057228001</v>
      </c>
      <c r="J59" s="75">
        <v>2579359.1225365573</v>
      </c>
      <c r="K59" s="76">
        <v>2.4084676231627355E-2</v>
      </c>
      <c r="L59" s="76">
        <v>0</v>
      </c>
      <c r="M59" s="75">
        <v>10932.504192722176</v>
      </c>
      <c r="N59" s="75">
        <v>0</v>
      </c>
      <c r="O59" s="76">
        <v>5.71</v>
      </c>
      <c r="P59" s="75">
        <v>2591881</v>
      </c>
      <c r="Q59" s="4"/>
      <c r="R59" s="39"/>
      <c r="S59" s="37"/>
      <c r="T59" s="44"/>
      <c r="U59" s="44"/>
    </row>
    <row r="60" spans="1:21" s="3" customFormat="1" ht="15.5" x14ac:dyDescent="0.35">
      <c r="A60" s="64" t="s">
        <v>92</v>
      </c>
      <c r="B60" s="65">
        <v>909</v>
      </c>
      <c r="C60" s="64" t="s">
        <v>193</v>
      </c>
      <c r="D60" s="75">
        <v>2867348</v>
      </c>
      <c r="E60" s="76">
        <v>5.57</v>
      </c>
      <c r="F60" s="77">
        <v>1.0169899211898792</v>
      </c>
      <c r="G60" s="77">
        <v>903.13</v>
      </c>
      <c r="H60" s="76">
        <v>5.4594081660470577</v>
      </c>
      <c r="I60" s="76">
        <v>9.1205342896612862E-2</v>
      </c>
      <c r="J60" s="75">
        <v>2810416.5192911848</v>
      </c>
      <c r="K60" s="76">
        <v>0.16629183390908597</v>
      </c>
      <c r="L60" s="76">
        <v>0</v>
      </c>
      <c r="M60" s="75">
        <v>85604.392056238314</v>
      </c>
      <c r="N60" s="75">
        <v>0</v>
      </c>
      <c r="O60" s="76">
        <v>5.63</v>
      </c>
      <c r="P60" s="75">
        <v>2898235</v>
      </c>
      <c r="Q60" s="4"/>
      <c r="R60" s="39"/>
      <c r="S60" s="37"/>
      <c r="T60" s="44"/>
      <c r="U60" s="44"/>
    </row>
    <row r="61" spans="1:21" s="3" customFormat="1" ht="15.5" x14ac:dyDescent="0.35">
      <c r="A61" s="64" t="s">
        <v>92</v>
      </c>
      <c r="B61" s="65">
        <v>876</v>
      </c>
      <c r="C61" s="64" t="s">
        <v>171</v>
      </c>
      <c r="D61" s="75">
        <v>1438437</v>
      </c>
      <c r="E61" s="76">
        <v>5.65</v>
      </c>
      <c r="F61" s="77">
        <v>1.0570758430238381</v>
      </c>
      <c r="G61" s="77">
        <v>446.65</v>
      </c>
      <c r="H61" s="76">
        <v>5.674597524804704</v>
      </c>
      <c r="I61" s="76">
        <v>0.30639470165425919</v>
      </c>
      <c r="J61" s="75">
        <v>1444698.6211387918</v>
      </c>
      <c r="K61" s="76">
        <v>3.1902475149711229E-2</v>
      </c>
      <c r="L61" s="76">
        <v>0</v>
      </c>
      <c r="M61" s="75">
        <v>8122.0670996025565</v>
      </c>
      <c r="N61" s="75">
        <v>0</v>
      </c>
      <c r="O61" s="76">
        <v>5.71</v>
      </c>
      <c r="P61" s="75">
        <v>1453712</v>
      </c>
      <c r="Q61" s="4"/>
      <c r="R61" s="39"/>
      <c r="S61" s="37"/>
      <c r="T61" s="44"/>
      <c r="U61" s="44"/>
    </row>
    <row r="62" spans="1:21" s="3" customFormat="1" ht="15.5" x14ac:dyDescent="0.35">
      <c r="A62" s="64" t="s">
        <v>92</v>
      </c>
      <c r="B62" s="65">
        <v>340</v>
      </c>
      <c r="C62" s="64" t="s">
        <v>93</v>
      </c>
      <c r="D62" s="75">
        <v>1873545</v>
      </c>
      <c r="E62" s="76">
        <v>5.59</v>
      </c>
      <c r="F62" s="77">
        <v>1.040763442778097</v>
      </c>
      <c r="G62" s="77">
        <v>588</v>
      </c>
      <c r="H62" s="76">
        <v>5.5870292517531563</v>
      </c>
      <c r="I62" s="76">
        <v>0.21882642860271151</v>
      </c>
      <c r="J62" s="75">
        <v>1872548.724017588</v>
      </c>
      <c r="K62" s="76">
        <v>5.8870748201962364E-2</v>
      </c>
      <c r="L62" s="76">
        <v>0</v>
      </c>
      <c r="M62" s="75">
        <v>19731.119967369708</v>
      </c>
      <c r="N62" s="75">
        <v>0</v>
      </c>
      <c r="O62" s="76">
        <v>5.65</v>
      </c>
      <c r="P62" s="75">
        <v>1893654</v>
      </c>
      <c r="Q62" s="4"/>
      <c r="R62" s="39"/>
      <c r="S62" s="37"/>
      <c r="T62" s="44"/>
      <c r="U62" s="44"/>
    </row>
    <row r="63" spans="1:21" s="3" customFormat="1" ht="15.5" x14ac:dyDescent="0.35">
      <c r="A63" s="64" t="s">
        <v>92</v>
      </c>
      <c r="B63" s="65">
        <v>888</v>
      </c>
      <c r="C63" s="64" t="s">
        <v>183</v>
      </c>
      <c r="D63" s="75">
        <v>8542545</v>
      </c>
      <c r="E63" s="76">
        <v>5.57</v>
      </c>
      <c r="F63" s="77">
        <v>1.0200873847348384</v>
      </c>
      <c r="G63" s="77">
        <v>2690.65</v>
      </c>
      <c r="H63" s="76">
        <v>5.4760359785937132</v>
      </c>
      <c r="I63" s="76">
        <v>0.10783315544326832</v>
      </c>
      <c r="J63" s="75">
        <v>8398434.8373078089</v>
      </c>
      <c r="K63" s="76">
        <v>0.1496640213622964</v>
      </c>
      <c r="L63" s="76">
        <v>0</v>
      </c>
      <c r="M63" s="75">
        <v>229535.29447472381</v>
      </c>
      <c r="N63" s="75">
        <v>0</v>
      </c>
      <c r="O63" s="76">
        <v>5.63</v>
      </c>
      <c r="P63" s="75">
        <v>8634565</v>
      </c>
      <c r="Q63" s="4"/>
      <c r="R63" s="39"/>
      <c r="S63" s="37"/>
      <c r="T63" s="44"/>
      <c r="U63" s="44"/>
    </row>
    <row r="64" spans="1:21" s="3" customFormat="1" ht="15.5" x14ac:dyDescent="0.35">
      <c r="A64" s="64" t="s">
        <v>92</v>
      </c>
      <c r="B64" s="65">
        <v>341</v>
      </c>
      <c r="C64" s="64" t="s">
        <v>94</v>
      </c>
      <c r="D64" s="75">
        <v>5440289</v>
      </c>
      <c r="E64" s="76">
        <v>5.59</v>
      </c>
      <c r="F64" s="77">
        <v>1.0317238845607781</v>
      </c>
      <c r="G64" s="77">
        <v>1707.4</v>
      </c>
      <c r="H64" s="76">
        <v>5.538503069810913</v>
      </c>
      <c r="I64" s="76">
        <v>0.17030024666046817</v>
      </c>
      <c r="J64" s="75">
        <v>5390170.880595237</v>
      </c>
      <c r="K64" s="76">
        <v>0.10739693014459561</v>
      </c>
      <c r="L64" s="76">
        <v>0</v>
      </c>
      <c r="M64" s="75">
        <v>104520.62556146306</v>
      </c>
      <c r="N64" s="75">
        <v>0</v>
      </c>
      <c r="O64" s="76">
        <v>5.65</v>
      </c>
      <c r="P64" s="75">
        <v>5498682</v>
      </c>
      <c r="Q64" s="4"/>
      <c r="R64" s="39"/>
      <c r="S64" s="37"/>
      <c r="T64" s="44"/>
      <c r="U64" s="44"/>
    </row>
    <row r="65" spans="1:21" s="3" customFormat="1" ht="15.5" x14ac:dyDescent="0.35">
      <c r="A65" s="64" t="s">
        <v>92</v>
      </c>
      <c r="B65" s="65">
        <v>352</v>
      </c>
      <c r="C65" s="64" t="s">
        <v>99</v>
      </c>
      <c r="D65" s="75">
        <v>6630502</v>
      </c>
      <c r="E65" s="76">
        <v>5.67</v>
      </c>
      <c r="F65" s="77">
        <v>1.0460892981897219</v>
      </c>
      <c r="G65" s="77">
        <v>2051.58</v>
      </c>
      <c r="H65" s="76">
        <v>5.6156195238095323</v>
      </c>
      <c r="I65" s="76">
        <v>0.2474167006590875</v>
      </c>
      <c r="J65" s="75">
        <v>6566908.8405145817</v>
      </c>
      <c r="K65" s="76">
        <v>0.11108047614535632</v>
      </c>
      <c r="L65" s="76">
        <v>0</v>
      </c>
      <c r="M65" s="75">
        <v>129897.57545266536</v>
      </c>
      <c r="N65" s="75">
        <v>0</v>
      </c>
      <c r="O65" s="76">
        <v>5.73</v>
      </c>
      <c r="P65" s="75">
        <v>6700666</v>
      </c>
      <c r="Q65" s="4"/>
      <c r="R65" s="39"/>
      <c r="S65" s="37"/>
      <c r="T65" s="44"/>
      <c r="U65" s="44"/>
    </row>
    <row r="66" spans="1:21" s="3" customFormat="1" ht="15.5" x14ac:dyDescent="0.35">
      <c r="A66" s="64" t="s">
        <v>92</v>
      </c>
      <c r="B66" s="65">
        <v>353</v>
      </c>
      <c r="C66" s="64" t="s">
        <v>100</v>
      </c>
      <c r="D66" s="75">
        <v>3354390</v>
      </c>
      <c r="E66" s="76">
        <v>5.67</v>
      </c>
      <c r="F66" s="77">
        <v>1.0325795660853194</v>
      </c>
      <c r="G66" s="77">
        <v>1037.9000000000001</v>
      </c>
      <c r="H66" s="76">
        <v>5.5430965417866727</v>
      </c>
      <c r="I66" s="76">
        <v>0.17489371863622782</v>
      </c>
      <c r="J66" s="75">
        <v>3279312.5434106211</v>
      </c>
      <c r="K66" s="76">
        <v>0.18360345816879864</v>
      </c>
      <c r="L66" s="76">
        <v>0</v>
      </c>
      <c r="M66" s="75">
        <v>108620.35666303578</v>
      </c>
      <c r="N66" s="75">
        <v>0</v>
      </c>
      <c r="O66" s="76">
        <v>5.73</v>
      </c>
      <c r="P66" s="75">
        <v>3389886</v>
      </c>
      <c r="Q66" s="4"/>
      <c r="R66" s="39"/>
      <c r="S66" s="37"/>
      <c r="T66" s="44"/>
      <c r="U66" s="44"/>
    </row>
    <row r="67" spans="1:21" s="3" customFormat="1" ht="15.5" x14ac:dyDescent="0.35">
      <c r="A67" s="64" t="s">
        <v>92</v>
      </c>
      <c r="B67" s="65">
        <v>354</v>
      </c>
      <c r="C67" s="64" t="s">
        <v>101</v>
      </c>
      <c r="D67" s="75">
        <v>2707913</v>
      </c>
      <c r="E67" s="76">
        <v>5.67</v>
      </c>
      <c r="F67" s="77">
        <v>1.0429214846537014</v>
      </c>
      <c r="G67" s="77">
        <v>837.87</v>
      </c>
      <c r="H67" s="76">
        <v>5.5986140582422532</v>
      </c>
      <c r="I67" s="76">
        <v>0.23041123509180839</v>
      </c>
      <c r="J67" s="75">
        <v>2673819.133758279</v>
      </c>
      <c r="K67" s="76">
        <v>0.12808594171277221</v>
      </c>
      <c r="L67" s="76">
        <v>0</v>
      </c>
      <c r="M67" s="75">
        <v>61172.039750241856</v>
      </c>
      <c r="N67" s="75">
        <v>0</v>
      </c>
      <c r="O67" s="76">
        <v>5.73</v>
      </c>
      <c r="P67" s="75">
        <v>2736568</v>
      </c>
      <c r="Q67" s="4"/>
      <c r="R67" s="39"/>
      <c r="S67" s="37"/>
      <c r="T67" s="44"/>
      <c r="U67" s="44"/>
    </row>
    <row r="68" spans="1:21" s="3" customFormat="1" ht="15.5" x14ac:dyDescent="0.35">
      <c r="A68" s="64" t="s">
        <v>92</v>
      </c>
      <c r="B68" s="65">
        <v>355</v>
      </c>
      <c r="C68" s="64" t="s">
        <v>102</v>
      </c>
      <c r="D68" s="75">
        <v>3353905</v>
      </c>
      <c r="E68" s="76">
        <v>5.67</v>
      </c>
      <c r="F68" s="77">
        <v>1.0567374737415307</v>
      </c>
      <c r="G68" s="77">
        <v>1037.75</v>
      </c>
      <c r="H68" s="76">
        <v>5.6727810898681543</v>
      </c>
      <c r="I68" s="76">
        <v>0.30457826671770949</v>
      </c>
      <c r="J68" s="75">
        <v>3355549.288326086</v>
      </c>
      <c r="K68" s="76">
        <v>5.391891008627514E-2</v>
      </c>
      <c r="L68" s="76">
        <v>0</v>
      </c>
      <c r="M68" s="75">
        <v>31893.978896958251</v>
      </c>
      <c r="N68" s="75">
        <v>0</v>
      </c>
      <c r="O68" s="76">
        <v>5.73</v>
      </c>
      <c r="P68" s="75">
        <v>3389396</v>
      </c>
      <c r="Q68" s="4"/>
      <c r="R68" s="39"/>
      <c r="S68" s="37"/>
      <c r="T68" s="44"/>
      <c r="U68" s="44"/>
    </row>
    <row r="69" spans="1:21" s="3" customFormat="1" ht="15.5" x14ac:dyDescent="0.35">
      <c r="A69" s="64" t="s">
        <v>92</v>
      </c>
      <c r="B69" s="65">
        <v>343</v>
      </c>
      <c r="C69" s="64" t="s">
        <v>95</v>
      </c>
      <c r="D69" s="75">
        <v>2282666</v>
      </c>
      <c r="E69" s="76">
        <v>5.59</v>
      </c>
      <c r="F69" s="77">
        <v>1.0304156737596362</v>
      </c>
      <c r="G69" s="77">
        <v>716.4</v>
      </c>
      <c r="H69" s="76">
        <v>5.531480328894947</v>
      </c>
      <c r="I69" s="76">
        <v>0.16327750574450217</v>
      </c>
      <c r="J69" s="75">
        <v>2258768.9293435938</v>
      </c>
      <c r="K69" s="76">
        <v>0.11441967106061846</v>
      </c>
      <c r="L69" s="76">
        <v>0</v>
      </c>
      <c r="M69" s="75">
        <v>46723.043838261423</v>
      </c>
      <c r="N69" s="75">
        <v>0</v>
      </c>
      <c r="O69" s="76">
        <v>5.65</v>
      </c>
      <c r="P69" s="75">
        <v>2307167</v>
      </c>
      <c r="Q69" s="4"/>
      <c r="R69" s="39"/>
      <c r="S69" s="37"/>
      <c r="T69" s="44"/>
      <c r="U69" s="44"/>
    </row>
    <row r="70" spans="1:21" s="3" customFormat="1" ht="15.5" x14ac:dyDescent="0.35">
      <c r="A70" s="64" t="s">
        <v>92</v>
      </c>
      <c r="B70" s="65">
        <v>342</v>
      </c>
      <c r="C70" s="64" t="s">
        <v>268</v>
      </c>
      <c r="D70" s="75">
        <v>1669717</v>
      </c>
      <c r="E70" s="76">
        <v>5.59</v>
      </c>
      <c r="F70" s="77">
        <v>1.0674299336905027</v>
      </c>
      <c r="G70" s="77">
        <v>524.03</v>
      </c>
      <c r="H70" s="76">
        <v>5.7301803835526481</v>
      </c>
      <c r="I70" s="76">
        <v>0.3619775604022033</v>
      </c>
      <c r="J70" s="75">
        <v>1711588.2630440635</v>
      </c>
      <c r="K70" s="76">
        <v>0</v>
      </c>
      <c r="L70" s="76">
        <v>0</v>
      </c>
      <c r="M70" s="75">
        <v>0</v>
      </c>
      <c r="N70" s="75">
        <v>0</v>
      </c>
      <c r="O70" s="76">
        <v>5.73</v>
      </c>
      <c r="P70" s="75">
        <v>1711535</v>
      </c>
      <c r="Q70" s="4"/>
      <c r="R70" s="39"/>
      <c r="S70" s="37"/>
      <c r="T70" s="44"/>
      <c r="U70" s="44"/>
    </row>
    <row r="71" spans="1:21" s="3" customFormat="1" ht="15.5" x14ac:dyDescent="0.35">
      <c r="A71" s="64" t="s">
        <v>92</v>
      </c>
      <c r="B71" s="65">
        <v>356</v>
      </c>
      <c r="C71" s="64" t="s">
        <v>103</v>
      </c>
      <c r="D71" s="75">
        <v>2354472</v>
      </c>
      <c r="E71" s="76">
        <v>5.67</v>
      </c>
      <c r="F71" s="77">
        <v>1.0428107700799987</v>
      </c>
      <c r="G71" s="77">
        <v>728.51</v>
      </c>
      <c r="H71" s="76">
        <v>5.598019719955138</v>
      </c>
      <c r="I71" s="76">
        <v>0.22981689680469319</v>
      </c>
      <c r="J71" s="75">
        <v>2324581.6073251748</v>
      </c>
      <c r="K71" s="76">
        <v>0.12868027999989184</v>
      </c>
      <c r="L71" s="76">
        <v>0</v>
      </c>
      <c r="M71" s="75">
        <v>53434.576346151094</v>
      </c>
      <c r="N71" s="75">
        <v>0</v>
      </c>
      <c r="O71" s="76">
        <v>5.73</v>
      </c>
      <c r="P71" s="75">
        <v>2379387</v>
      </c>
      <c r="Q71" s="4"/>
      <c r="R71" s="39"/>
      <c r="S71" s="37"/>
      <c r="T71" s="44"/>
      <c r="U71" s="44"/>
    </row>
    <row r="72" spans="1:21" s="3" customFormat="1" ht="15.5" x14ac:dyDescent="0.35">
      <c r="A72" s="64" t="s">
        <v>92</v>
      </c>
      <c r="B72" s="65">
        <v>357</v>
      </c>
      <c r="C72" s="64" t="s">
        <v>104</v>
      </c>
      <c r="D72" s="75">
        <v>2670423</v>
      </c>
      <c r="E72" s="76">
        <v>5.67</v>
      </c>
      <c r="F72" s="77">
        <v>1.0423415208967779</v>
      </c>
      <c r="G72" s="77">
        <v>826.27</v>
      </c>
      <c r="H72" s="76">
        <v>5.5955006951650113</v>
      </c>
      <c r="I72" s="76">
        <v>0.22729787201456642</v>
      </c>
      <c r="J72" s="75">
        <v>2635334.7848545765</v>
      </c>
      <c r="K72" s="76">
        <v>0.13119930479003905</v>
      </c>
      <c r="L72" s="76">
        <v>0</v>
      </c>
      <c r="M72" s="75">
        <v>61791.448254253381</v>
      </c>
      <c r="N72" s="75">
        <v>0</v>
      </c>
      <c r="O72" s="76">
        <v>5.73</v>
      </c>
      <c r="P72" s="75">
        <v>2698681</v>
      </c>
      <c r="Q72" s="4"/>
      <c r="R72" s="39"/>
      <c r="S72" s="37"/>
      <c r="T72" s="44"/>
      <c r="U72" s="44"/>
    </row>
    <row r="73" spans="1:21" s="3" customFormat="1" ht="15.5" x14ac:dyDescent="0.35">
      <c r="A73" s="64" t="s">
        <v>92</v>
      </c>
      <c r="B73" s="65">
        <v>358</v>
      </c>
      <c r="C73" s="64" t="s">
        <v>105</v>
      </c>
      <c r="D73" s="75">
        <v>1728065</v>
      </c>
      <c r="E73" s="76">
        <v>5.67</v>
      </c>
      <c r="F73" s="77">
        <v>1.0692234576992339</v>
      </c>
      <c r="G73" s="77">
        <v>534.69000000000005</v>
      </c>
      <c r="H73" s="76">
        <v>5.7398083841997076</v>
      </c>
      <c r="I73" s="76">
        <v>0.37160556104926279</v>
      </c>
      <c r="J73" s="75">
        <v>1749340.3426202131</v>
      </c>
      <c r="K73" s="76">
        <v>0</v>
      </c>
      <c r="L73" s="76">
        <v>0</v>
      </c>
      <c r="M73" s="75">
        <v>0</v>
      </c>
      <c r="N73" s="75">
        <v>0</v>
      </c>
      <c r="O73" s="76">
        <v>5.74</v>
      </c>
      <c r="P73" s="75">
        <v>1749399</v>
      </c>
      <c r="Q73" s="4"/>
      <c r="R73" s="39"/>
      <c r="S73" s="37"/>
      <c r="T73" s="44"/>
      <c r="U73" s="44"/>
    </row>
    <row r="74" spans="1:21" s="3" customFormat="1" ht="15.5" x14ac:dyDescent="0.35">
      <c r="A74" s="64" t="s">
        <v>92</v>
      </c>
      <c r="B74" s="65">
        <v>877</v>
      </c>
      <c r="C74" s="64" t="s">
        <v>172</v>
      </c>
      <c r="D74" s="75">
        <v>1445071</v>
      </c>
      <c r="E74" s="76">
        <v>5.65</v>
      </c>
      <c r="F74" s="77">
        <v>1.0594462225859509</v>
      </c>
      <c r="G74" s="77">
        <v>448.71</v>
      </c>
      <c r="H74" s="76">
        <v>5.6873222030619761</v>
      </c>
      <c r="I74" s="76">
        <v>0.31911937991153128</v>
      </c>
      <c r="J74" s="75">
        <v>1454616.2570694853</v>
      </c>
      <c r="K74" s="76">
        <v>1.9177796892337007E-2</v>
      </c>
      <c r="L74" s="76">
        <v>0</v>
      </c>
      <c r="M74" s="75">
        <v>4905.0034688295073</v>
      </c>
      <c r="N74" s="75">
        <v>0</v>
      </c>
      <c r="O74" s="76">
        <v>5.71</v>
      </c>
      <c r="P74" s="75">
        <v>1460417</v>
      </c>
      <c r="Q74" s="4"/>
      <c r="R74" s="39"/>
      <c r="S74" s="37"/>
      <c r="T74" s="44"/>
      <c r="U74" s="44"/>
    </row>
    <row r="75" spans="1:21" s="3" customFormat="1" ht="15.5" x14ac:dyDescent="0.35">
      <c r="A75" s="64" t="s">
        <v>92</v>
      </c>
      <c r="B75" s="65">
        <v>359</v>
      </c>
      <c r="C75" s="64" t="s">
        <v>106</v>
      </c>
      <c r="D75" s="75">
        <v>3253845</v>
      </c>
      <c r="E75" s="76">
        <v>5.67</v>
      </c>
      <c r="F75" s="77">
        <v>1.055038550148921</v>
      </c>
      <c r="G75" s="77">
        <v>1006.79</v>
      </c>
      <c r="H75" s="76">
        <v>5.6636609234419897</v>
      </c>
      <c r="I75" s="76">
        <v>0.29545810029154485</v>
      </c>
      <c r="J75" s="75">
        <v>3250206.7932339315</v>
      </c>
      <c r="K75" s="76">
        <v>6.3039076512512615E-2</v>
      </c>
      <c r="L75" s="76">
        <v>0</v>
      </c>
      <c r="M75" s="75">
        <v>36176.253749958567</v>
      </c>
      <c r="N75" s="75">
        <v>0</v>
      </c>
      <c r="O75" s="76">
        <v>5.73</v>
      </c>
      <c r="P75" s="75">
        <v>3288277</v>
      </c>
      <c r="Q75" s="4"/>
      <c r="R75" s="39"/>
      <c r="S75" s="37"/>
      <c r="T75" s="44"/>
      <c r="U75" s="44"/>
    </row>
    <row r="76" spans="1:21" s="3" customFormat="1" ht="15.5" x14ac:dyDescent="0.35">
      <c r="A76" s="64" t="s">
        <v>92</v>
      </c>
      <c r="B76" s="65">
        <v>344</v>
      </c>
      <c r="C76" s="64" t="s">
        <v>96</v>
      </c>
      <c r="D76" s="75">
        <v>2897972</v>
      </c>
      <c r="E76" s="76">
        <v>5.59</v>
      </c>
      <c r="F76" s="77">
        <v>1.0460449793475337</v>
      </c>
      <c r="G76" s="77">
        <v>909.51</v>
      </c>
      <c r="H76" s="76">
        <v>5.6153816112757795</v>
      </c>
      <c r="I76" s="76">
        <v>0.24717878812533467</v>
      </c>
      <c r="J76" s="75">
        <v>2911130.0656847176</v>
      </c>
      <c r="K76" s="76">
        <v>3.051838867911183E-2</v>
      </c>
      <c r="L76" s="76">
        <v>0</v>
      </c>
      <c r="M76" s="75">
        <v>15821.364421897231</v>
      </c>
      <c r="N76" s="75">
        <v>0</v>
      </c>
      <c r="O76" s="76">
        <v>5.65</v>
      </c>
      <c r="P76" s="75">
        <v>2929077</v>
      </c>
      <c r="Q76" s="4"/>
      <c r="R76" s="39"/>
      <c r="S76" s="37"/>
      <c r="T76" s="44"/>
      <c r="U76" s="44"/>
    </row>
    <row r="77" spans="1:21" s="3" customFormat="1" ht="15.5" x14ac:dyDescent="0.35">
      <c r="A77" s="64" t="s">
        <v>52</v>
      </c>
      <c r="B77" s="65">
        <v>301</v>
      </c>
      <c r="C77" s="64" t="s">
        <v>64</v>
      </c>
      <c r="D77" s="75">
        <v>3827727</v>
      </c>
      <c r="E77" s="76">
        <v>6.03</v>
      </c>
      <c r="F77" s="77">
        <v>1.1920857125061128</v>
      </c>
      <c r="G77" s="77">
        <v>1113.6500000000001</v>
      </c>
      <c r="H77" s="76">
        <v>6.3993578873126244</v>
      </c>
      <c r="I77" s="76">
        <v>1.0311550641621796</v>
      </c>
      <c r="J77" s="75">
        <v>4062187.5993872518</v>
      </c>
      <c r="K77" s="76">
        <v>0</v>
      </c>
      <c r="L77" s="76">
        <v>0</v>
      </c>
      <c r="M77" s="75">
        <v>0</v>
      </c>
      <c r="N77" s="75">
        <v>0</v>
      </c>
      <c r="O77" s="76">
        <v>6.4</v>
      </c>
      <c r="P77" s="75">
        <v>4062596</v>
      </c>
      <c r="Q77" s="4"/>
      <c r="R77" s="39"/>
      <c r="S77" s="37"/>
      <c r="T77" s="44"/>
      <c r="U77" s="44"/>
    </row>
    <row r="78" spans="1:21" s="3" customFormat="1" ht="15.5" x14ac:dyDescent="0.35">
      <c r="A78" s="64" t="s">
        <v>52</v>
      </c>
      <c r="B78" s="65">
        <v>302</v>
      </c>
      <c r="C78" s="64" t="s">
        <v>65</v>
      </c>
      <c r="D78" s="75">
        <v>2239917</v>
      </c>
      <c r="E78" s="76">
        <v>6.29</v>
      </c>
      <c r="F78" s="77">
        <v>1.3092748435078709</v>
      </c>
      <c r="G78" s="77">
        <v>624.75</v>
      </c>
      <c r="H78" s="76">
        <v>7.0284529111988094</v>
      </c>
      <c r="I78" s="76">
        <v>1.6602500880483646</v>
      </c>
      <c r="J78" s="75">
        <v>2502884.7950747302</v>
      </c>
      <c r="K78" s="76">
        <v>0</v>
      </c>
      <c r="L78" s="76">
        <v>0.19458611056880137</v>
      </c>
      <c r="M78" s="75">
        <v>0</v>
      </c>
      <c r="N78" s="75">
        <v>69293.573369379432</v>
      </c>
      <c r="O78" s="76">
        <v>6.83</v>
      </c>
      <c r="P78" s="75">
        <v>2432215</v>
      </c>
      <c r="Q78" s="4"/>
      <c r="R78" s="39"/>
      <c r="S78" s="37"/>
      <c r="T78" s="44"/>
      <c r="U78" s="44"/>
    </row>
    <row r="79" spans="1:21" s="3" customFormat="1" ht="15.5" x14ac:dyDescent="0.35">
      <c r="A79" s="64" t="s">
        <v>52</v>
      </c>
      <c r="B79" s="65">
        <v>303</v>
      </c>
      <c r="C79" s="64" t="s">
        <v>66</v>
      </c>
      <c r="D79" s="75">
        <v>1293759</v>
      </c>
      <c r="E79" s="76">
        <v>6.03</v>
      </c>
      <c r="F79" s="77">
        <v>1.2976795737735571</v>
      </c>
      <c r="G79" s="77">
        <v>376.41</v>
      </c>
      <c r="H79" s="76">
        <v>6.9662071514758752</v>
      </c>
      <c r="I79" s="76">
        <v>1.5980043283254304</v>
      </c>
      <c r="J79" s="75">
        <v>1494625.5193156095</v>
      </c>
      <c r="K79" s="76">
        <v>0</v>
      </c>
      <c r="L79" s="76">
        <v>0.41482133147787614</v>
      </c>
      <c r="M79" s="75">
        <v>0</v>
      </c>
      <c r="N79" s="75">
        <v>89001.451507504811</v>
      </c>
      <c r="O79" s="76">
        <v>6.55</v>
      </c>
      <c r="P79" s="75">
        <v>1405327</v>
      </c>
      <c r="Q79" s="4"/>
      <c r="R79" s="39"/>
      <c r="S79" s="37"/>
      <c r="T79" s="44"/>
      <c r="U79" s="44"/>
    </row>
    <row r="80" spans="1:21" s="3" customFormat="1" ht="15.5" x14ac:dyDescent="0.35">
      <c r="A80" s="64" t="s">
        <v>52</v>
      </c>
      <c r="B80" s="65">
        <v>304</v>
      </c>
      <c r="C80" s="64" t="s">
        <v>67</v>
      </c>
      <c r="D80" s="75">
        <v>2852465</v>
      </c>
      <c r="E80" s="76">
        <v>6.29</v>
      </c>
      <c r="F80" s="77">
        <v>1.2619298894521007</v>
      </c>
      <c r="G80" s="77">
        <v>795.6</v>
      </c>
      <c r="H80" s="76">
        <v>6.7742955951746957</v>
      </c>
      <c r="I80" s="76">
        <v>1.4060927720242509</v>
      </c>
      <c r="J80" s="75">
        <v>3072088.8580469633</v>
      </c>
      <c r="K80" s="76">
        <v>0</v>
      </c>
      <c r="L80" s="76">
        <v>0</v>
      </c>
      <c r="M80" s="75">
        <v>0</v>
      </c>
      <c r="N80" s="75">
        <v>0</v>
      </c>
      <c r="O80" s="76">
        <v>6.77</v>
      </c>
      <c r="P80" s="75">
        <v>3070141</v>
      </c>
      <c r="Q80" s="4"/>
      <c r="R80" s="39"/>
      <c r="S80" s="37"/>
      <c r="T80" s="44"/>
      <c r="U80" s="44"/>
    </row>
    <row r="81" spans="1:21" s="3" customFormat="1" ht="15.5" x14ac:dyDescent="0.35">
      <c r="A81" s="64" t="s">
        <v>52</v>
      </c>
      <c r="B81" s="65">
        <v>305</v>
      </c>
      <c r="C81" s="64" t="s">
        <v>68</v>
      </c>
      <c r="D81" s="75">
        <v>1452519</v>
      </c>
      <c r="E81" s="76">
        <v>6.03</v>
      </c>
      <c r="F81" s="77">
        <v>1.3233198161701776</v>
      </c>
      <c r="G81" s="77">
        <v>422.6</v>
      </c>
      <c r="H81" s="76">
        <v>7.103849173095675</v>
      </c>
      <c r="I81" s="76">
        <v>1.7356463499452301</v>
      </c>
      <c r="J81" s="75">
        <v>1711189.3965136325</v>
      </c>
      <c r="K81" s="76">
        <v>0</v>
      </c>
      <c r="L81" s="76">
        <v>0.5524633530987817</v>
      </c>
      <c r="M81" s="75">
        <v>0</v>
      </c>
      <c r="N81" s="75">
        <v>133078.47742114073</v>
      </c>
      <c r="O81" s="76">
        <v>6.55</v>
      </c>
      <c r="P81" s="75">
        <v>1577778</v>
      </c>
      <c r="Q81" s="4"/>
      <c r="R81" s="39"/>
      <c r="S81" s="37"/>
      <c r="T81" s="44"/>
      <c r="U81" s="44"/>
    </row>
    <row r="82" spans="1:21" s="3" customFormat="1" ht="15.5" x14ac:dyDescent="0.35">
      <c r="A82" s="64" t="s">
        <v>52</v>
      </c>
      <c r="B82" s="65">
        <v>306</v>
      </c>
      <c r="C82" s="64" t="s">
        <v>69</v>
      </c>
      <c r="D82" s="75">
        <v>2591918</v>
      </c>
      <c r="E82" s="76">
        <v>6.03</v>
      </c>
      <c r="F82" s="77">
        <v>1.3381906999299094</v>
      </c>
      <c r="G82" s="77">
        <v>754.1</v>
      </c>
      <c r="H82" s="76">
        <v>7.1836790932774095</v>
      </c>
      <c r="I82" s="76">
        <v>1.8154762701269647</v>
      </c>
      <c r="J82" s="75">
        <v>3087811.0704170824</v>
      </c>
      <c r="K82" s="76">
        <v>0</v>
      </c>
      <c r="L82" s="76">
        <v>0.63229327328115748</v>
      </c>
      <c r="M82" s="75">
        <v>0</v>
      </c>
      <c r="N82" s="75">
        <v>271783.04370735289</v>
      </c>
      <c r="O82" s="76">
        <v>6.55</v>
      </c>
      <c r="P82" s="75">
        <v>2815433</v>
      </c>
      <c r="Q82" s="4"/>
      <c r="R82" s="39"/>
      <c r="S82" s="37"/>
      <c r="T82" s="44"/>
      <c r="U82" s="44"/>
    </row>
    <row r="83" spans="1:21" s="3" customFormat="1" ht="15.5" x14ac:dyDescent="0.35">
      <c r="A83" s="64" t="s">
        <v>52</v>
      </c>
      <c r="B83" s="65">
        <v>307</v>
      </c>
      <c r="C83" s="64" t="s">
        <v>70</v>
      </c>
      <c r="D83" s="75">
        <v>2598267</v>
      </c>
      <c r="E83" s="76">
        <v>6.29</v>
      </c>
      <c r="F83" s="77">
        <v>1.2836864726686399</v>
      </c>
      <c r="G83" s="77">
        <v>724.7</v>
      </c>
      <c r="H83" s="76">
        <v>6.8910893466198289</v>
      </c>
      <c r="I83" s="76">
        <v>1.522886523469384</v>
      </c>
      <c r="J83" s="75">
        <v>2846564.2962123728</v>
      </c>
      <c r="K83" s="76">
        <v>0</v>
      </c>
      <c r="L83" s="76">
        <v>5.7222545988717677E-2</v>
      </c>
      <c r="M83" s="75">
        <v>0</v>
      </c>
      <c r="N83" s="75">
        <v>23637.432074473509</v>
      </c>
      <c r="O83" s="76">
        <v>6.83</v>
      </c>
      <c r="P83" s="75">
        <v>2821330</v>
      </c>
      <c r="Q83" s="4"/>
      <c r="R83" s="39"/>
      <c r="S83" s="37"/>
      <c r="T83" s="44"/>
      <c r="U83" s="44"/>
    </row>
    <row r="84" spans="1:21" s="3" customFormat="1" ht="15.5" x14ac:dyDescent="0.35">
      <c r="A84" s="64" t="s">
        <v>52</v>
      </c>
      <c r="B84" s="65">
        <v>308</v>
      </c>
      <c r="C84" s="64" t="s">
        <v>71</v>
      </c>
      <c r="D84" s="75">
        <v>3433251</v>
      </c>
      <c r="E84" s="76">
        <v>6.03</v>
      </c>
      <c r="F84" s="77">
        <v>1.2670274569421343</v>
      </c>
      <c r="G84" s="77">
        <v>998.88</v>
      </c>
      <c r="H84" s="76">
        <v>6.8016603713658936</v>
      </c>
      <c r="I84" s="76">
        <v>1.4334575482154488</v>
      </c>
      <c r="J84" s="75">
        <v>3872604.2316974788</v>
      </c>
      <c r="K84" s="76">
        <v>0</v>
      </c>
      <c r="L84" s="76">
        <v>0.25027455136657295</v>
      </c>
      <c r="M84" s="75">
        <v>0</v>
      </c>
      <c r="N84" s="75">
        <v>142496.71900535416</v>
      </c>
      <c r="O84" s="76">
        <v>6.55</v>
      </c>
      <c r="P84" s="75">
        <v>3729319</v>
      </c>
      <c r="Q84" s="4"/>
      <c r="R84" s="39"/>
      <c r="S84" s="37"/>
      <c r="T84" s="44"/>
      <c r="U84" s="44"/>
    </row>
    <row r="85" spans="1:21" s="3" customFormat="1" ht="15.5" x14ac:dyDescent="0.35">
      <c r="A85" s="64" t="s">
        <v>52</v>
      </c>
      <c r="B85" s="65">
        <v>203</v>
      </c>
      <c r="C85" s="64" t="s">
        <v>53</v>
      </c>
      <c r="D85" s="75">
        <v>2676322</v>
      </c>
      <c r="E85" s="76">
        <v>6.87</v>
      </c>
      <c r="F85" s="77">
        <v>1.4324744171654327</v>
      </c>
      <c r="G85" s="77">
        <v>683.45</v>
      </c>
      <c r="H85" s="76">
        <v>7.6898132103182633</v>
      </c>
      <c r="I85" s="76">
        <v>2.3216103871678184</v>
      </c>
      <c r="J85" s="75">
        <v>2995693.6179974498</v>
      </c>
      <c r="K85" s="76">
        <v>0</v>
      </c>
      <c r="L85" s="76">
        <v>0.22579652982104825</v>
      </c>
      <c r="M85" s="75">
        <v>0</v>
      </c>
      <c r="N85" s="75">
        <v>87962.76383453139</v>
      </c>
      <c r="O85" s="76">
        <v>7.46</v>
      </c>
      <c r="P85" s="75">
        <v>2906167</v>
      </c>
      <c r="Q85" s="4"/>
      <c r="R85" s="39"/>
      <c r="S85" s="37"/>
      <c r="T85" s="44"/>
      <c r="U85" s="44"/>
    </row>
    <row r="86" spans="1:21" s="3" customFormat="1" ht="15.5" x14ac:dyDescent="0.35">
      <c r="A86" s="64" t="s">
        <v>52</v>
      </c>
      <c r="B86" s="65">
        <v>310</v>
      </c>
      <c r="C86" s="64" t="s">
        <v>73</v>
      </c>
      <c r="D86" s="75">
        <v>1599008</v>
      </c>
      <c r="E86" s="76">
        <v>6.29</v>
      </c>
      <c r="F86" s="77">
        <v>1.288115893426395</v>
      </c>
      <c r="G86" s="77">
        <v>445.99</v>
      </c>
      <c r="H86" s="76">
        <v>6.9148673756365309</v>
      </c>
      <c r="I86" s="76">
        <v>1.546664552486086</v>
      </c>
      <c r="J86" s="75">
        <v>1757858.1694902778</v>
      </c>
      <c r="K86" s="76">
        <v>0</v>
      </c>
      <c r="L86" s="76">
        <v>8.1000575005610642E-2</v>
      </c>
      <c r="M86" s="75">
        <v>0</v>
      </c>
      <c r="N86" s="75">
        <v>20591.504474648806</v>
      </c>
      <c r="O86" s="76">
        <v>6.83</v>
      </c>
      <c r="P86" s="75">
        <v>1736284</v>
      </c>
      <c r="Q86" s="4"/>
      <c r="R86" s="39"/>
      <c r="S86" s="37"/>
      <c r="T86" s="44"/>
      <c r="U86" s="44"/>
    </row>
    <row r="87" spans="1:21" s="3" customFormat="1" ht="15.5" x14ac:dyDescent="0.35">
      <c r="A87" s="64" t="s">
        <v>52</v>
      </c>
      <c r="B87" s="65">
        <v>311</v>
      </c>
      <c r="C87" s="64" t="s">
        <v>74</v>
      </c>
      <c r="D87" s="75">
        <v>1663110</v>
      </c>
      <c r="E87" s="76">
        <v>6.03</v>
      </c>
      <c r="F87" s="77">
        <v>1.2078746552423618</v>
      </c>
      <c r="G87" s="77">
        <v>483.87</v>
      </c>
      <c r="H87" s="76">
        <v>6.4841161342839166</v>
      </c>
      <c r="I87" s="76">
        <v>1.1159133111334718</v>
      </c>
      <c r="J87" s="75">
        <v>1788357.4861206966</v>
      </c>
      <c r="K87" s="76">
        <v>0</v>
      </c>
      <c r="L87" s="76">
        <v>0</v>
      </c>
      <c r="M87" s="75">
        <v>0</v>
      </c>
      <c r="N87" s="75">
        <v>0</v>
      </c>
      <c r="O87" s="76">
        <v>6.48</v>
      </c>
      <c r="P87" s="75">
        <v>1787223</v>
      </c>
      <c r="Q87" s="4"/>
      <c r="R87" s="39"/>
      <c r="S87" s="37"/>
      <c r="T87" s="44"/>
      <c r="U87" s="44"/>
    </row>
    <row r="88" spans="1:21" s="3" customFormat="1" ht="15.5" x14ac:dyDescent="0.35">
      <c r="A88" s="64" t="s">
        <v>52</v>
      </c>
      <c r="B88" s="65">
        <v>312</v>
      </c>
      <c r="C88" s="64" t="s">
        <v>75</v>
      </c>
      <c r="D88" s="75">
        <v>1421930</v>
      </c>
      <c r="E88" s="76">
        <v>6.29</v>
      </c>
      <c r="F88" s="77">
        <v>1.2711514204749901</v>
      </c>
      <c r="G88" s="77">
        <v>396.6</v>
      </c>
      <c r="H88" s="76">
        <v>6.8237986440455396</v>
      </c>
      <c r="I88" s="76">
        <v>1.4555958208950948</v>
      </c>
      <c r="J88" s="75">
        <v>1542601.5690702228</v>
      </c>
      <c r="K88" s="76">
        <v>0</v>
      </c>
      <c r="L88" s="76">
        <v>0</v>
      </c>
      <c r="M88" s="75">
        <v>0</v>
      </c>
      <c r="N88" s="75">
        <v>0</v>
      </c>
      <c r="O88" s="76">
        <v>6.82</v>
      </c>
      <c r="P88" s="75">
        <v>1541743</v>
      </c>
      <c r="Q88" s="4"/>
      <c r="R88" s="39"/>
      <c r="S88" s="37"/>
      <c r="T88" s="44"/>
      <c r="U88" s="44"/>
    </row>
    <row r="89" spans="1:21" s="3" customFormat="1" ht="15.5" x14ac:dyDescent="0.35">
      <c r="A89" s="64" t="s">
        <v>52</v>
      </c>
      <c r="B89" s="65">
        <v>313</v>
      </c>
      <c r="C89" s="64" t="s">
        <v>76</v>
      </c>
      <c r="D89" s="75">
        <v>2292083</v>
      </c>
      <c r="E89" s="76">
        <v>6.29</v>
      </c>
      <c r="F89" s="77">
        <v>1.2979397378968915</v>
      </c>
      <c r="G89" s="77">
        <v>639.29999999999995</v>
      </c>
      <c r="H89" s="76">
        <v>6.967603765257242</v>
      </c>
      <c r="I89" s="76">
        <v>1.5994009421067972</v>
      </c>
      <c r="J89" s="75">
        <v>2539001.7796635041</v>
      </c>
      <c r="K89" s="76">
        <v>0</v>
      </c>
      <c r="L89" s="76">
        <v>0.13373696462674456</v>
      </c>
      <c r="M89" s="75">
        <v>0</v>
      </c>
      <c r="N89" s="75">
        <v>48733.883646950344</v>
      </c>
      <c r="O89" s="76">
        <v>6.83</v>
      </c>
      <c r="P89" s="75">
        <v>2488859</v>
      </c>
      <c r="Q89" s="4"/>
      <c r="R89" s="39"/>
      <c r="S89" s="37"/>
      <c r="T89" s="44"/>
      <c r="U89" s="44"/>
    </row>
    <row r="90" spans="1:21" s="3" customFormat="1" ht="15.5" x14ac:dyDescent="0.35">
      <c r="A90" s="64" t="s">
        <v>52</v>
      </c>
      <c r="B90" s="65">
        <v>314</v>
      </c>
      <c r="C90" s="64" t="s">
        <v>77</v>
      </c>
      <c r="D90" s="75">
        <v>963729</v>
      </c>
      <c r="E90" s="76">
        <v>6.29</v>
      </c>
      <c r="F90" s="77">
        <v>1.3446538906625465</v>
      </c>
      <c r="G90" s="77">
        <v>268.8</v>
      </c>
      <c r="H90" s="76">
        <v>7.2183748120149112</v>
      </c>
      <c r="I90" s="76">
        <v>1.8501719888644663</v>
      </c>
      <c r="J90" s="75">
        <v>1105970.5151976766</v>
      </c>
      <c r="K90" s="76">
        <v>0</v>
      </c>
      <c r="L90" s="76">
        <v>0.38450801138642898</v>
      </c>
      <c r="M90" s="75">
        <v>0</v>
      </c>
      <c r="N90" s="75">
        <v>58912.779472583112</v>
      </c>
      <c r="O90" s="76">
        <v>6.83</v>
      </c>
      <c r="P90" s="75">
        <v>1046466</v>
      </c>
      <c r="Q90" s="4"/>
      <c r="R90" s="39"/>
      <c r="S90" s="37"/>
      <c r="T90" s="44"/>
      <c r="U90" s="44"/>
    </row>
    <row r="91" spans="1:21" s="3" customFormat="1" ht="15.5" x14ac:dyDescent="0.35">
      <c r="A91" s="64" t="s">
        <v>52</v>
      </c>
      <c r="B91" s="65">
        <v>315</v>
      </c>
      <c r="C91" s="64" t="s">
        <v>78</v>
      </c>
      <c r="D91" s="75">
        <v>1252812</v>
      </c>
      <c r="E91" s="76">
        <v>6.29</v>
      </c>
      <c r="F91" s="77">
        <v>1.3412566104195598</v>
      </c>
      <c r="G91" s="77">
        <v>349.43</v>
      </c>
      <c r="H91" s="76">
        <v>7.2001375226234776</v>
      </c>
      <c r="I91" s="76">
        <v>1.8319346994730328</v>
      </c>
      <c r="J91" s="75">
        <v>1434088.1110822835</v>
      </c>
      <c r="K91" s="76">
        <v>0</v>
      </c>
      <c r="L91" s="76">
        <v>0.36627072199484889</v>
      </c>
      <c r="M91" s="75">
        <v>0</v>
      </c>
      <c r="N91" s="75">
        <v>72952.007680396229</v>
      </c>
      <c r="O91" s="76">
        <v>6.83</v>
      </c>
      <c r="P91" s="75">
        <v>1360366</v>
      </c>
      <c r="Q91" s="4"/>
      <c r="R91" s="39"/>
      <c r="S91" s="37"/>
      <c r="T91" s="44"/>
      <c r="U91" s="44"/>
    </row>
    <row r="92" spans="1:21" s="3" customFormat="1" ht="15.5" x14ac:dyDescent="0.35">
      <c r="A92" s="64" t="s">
        <v>52</v>
      </c>
      <c r="B92" s="65">
        <v>317</v>
      </c>
      <c r="C92" s="64" t="s">
        <v>80</v>
      </c>
      <c r="D92" s="75">
        <v>2051949</v>
      </c>
      <c r="E92" s="76">
        <v>6.03</v>
      </c>
      <c r="F92" s="77">
        <v>1.2326305762247665</v>
      </c>
      <c r="G92" s="77">
        <v>597</v>
      </c>
      <c r="H92" s="76">
        <v>6.617010939191351</v>
      </c>
      <c r="I92" s="76">
        <v>1.2488081160409061</v>
      </c>
      <c r="J92" s="75">
        <v>2251702.6524974252</v>
      </c>
      <c r="K92" s="76">
        <v>0</v>
      </c>
      <c r="L92" s="76">
        <v>6.5625119190547032E-2</v>
      </c>
      <c r="M92" s="75">
        <v>0</v>
      </c>
      <c r="N92" s="75">
        <v>22331.571809351248</v>
      </c>
      <c r="O92" s="76">
        <v>6.55</v>
      </c>
      <c r="P92" s="75">
        <v>2228900</v>
      </c>
      <c r="Q92" s="4"/>
      <c r="R92" s="39"/>
      <c r="S92" s="37"/>
      <c r="T92" s="44"/>
      <c r="U92" s="44"/>
    </row>
    <row r="93" spans="1:21" s="3" customFormat="1" ht="15.5" x14ac:dyDescent="0.35">
      <c r="A93" s="64" t="s">
        <v>52</v>
      </c>
      <c r="B93" s="65">
        <v>318</v>
      </c>
      <c r="C93" s="64" t="s">
        <v>81</v>
      </c>
      <c r="D93" s="75">
        <v>773816</v>
      </c>
      <c r="E93" s="76">
        <v>6.29</v>
      </c>
      <c r="F93" s="77">
        <v>1.3714867868883747</v>
      </c>
      <c r="G93" s="77">
        <v>215.83</v>
      </c>
      <c r="H93" s="76">
        <v>7.3624192412877054</v>
      </c>
      <c r="I93" s="76">
        <v>1.9942164181372606</v>
      </c>
      <c r="J93" s="75">
        <v>905747.63856286148</v>
      </c>
      <c r="K93" s="76">
        <v>0</v>
      </c>
      <c r="L93" s="76">
        <v>0.52855244066038054</v>
      </c>
      <c r="M93" s="75">
        <v>0</v>
      </c>
      <c r="N93" s="75">
        <v>65024.159762606061</v>
      </c>
      <c r="O93" s="76">
        <v>6.83</v>
      </c>
      <c r="P93" s="75">
        <v>840248</v>
      </c>
      <c r="Q93" s="4"/>
      <c r="R93" s="39"/>
      <c r="S93" s="37"/>
      <c r="T93" s="44"/>
      <c r="U93" s="44"/>
    </row>
    <row r="94" spans="1:21" s="3" customFormat="1" ht="15.5" x14ac:dyDescent="0.35">
      <c r="A94" s="64" t="s">
        <v>52</v>
      </c>
      <c r="B94" s="65">
        <v>319</v>
      </c>
      <c r="C94" s="64" t="s">
        <v>82</v>
      </c>
      <c r="D94" s="75">
        <v>1165761</v>
      </c>
      <c r="E94" s="76">
        <v>6.29</v>
      </c>
      <c r="F94" s="77">
        <v>1.3989163455033298</v>
      </c>
      <c r="G94" s="77">
        <v>325.14999999999998</v>
      </c>
      <c r="H94" s="76">
        <v>7.5096666752822783</v>
      </c>
      <c r="I94" s="76">
        <v>2.1414638521318334</v>
      </c>
      <c r="J94" s="75">
        <v>1391807.8280967786</v>
      </c>
      <c r="K94" s="76">
        <v>0</v>
      </c>
      <c r="L94" s="76">
        <v>0.67579987465613556</v>
      </c>
      <c r="M94" s="75">
        <v>0</v>
      </c>
      <c r="N94" s="75">
        <v>125249.7076693322</v>
      </c>
      <c r="O94" s="76">
        <v>6.83</v>
      </c>
      <c r="P94" s="75">
        <v>1265842</v>
      </c>
      <c r="Q94" s="4"/>
      <c r="R94" s="39"/>
      <c r="S94" s="37"/>
      <c r="T94" s="44"/>
      <c r="U94" s="44"/>
    </row>
    <row r="95" spans="1:21" s="3" customFormat="1" ht="15.5" x14ac:dyDescent="0.35">
      <c r="A95" s="64" t="s">
        <v>52</v>
      </c>
      <c r="B95" s="65">
        <v>320</v>
      </c>
      <c r="C95" s="64" t="s">
        <v>83</v>
      </c>
      <c r="D95" s="75">
        <v>1936222</v>
      </c>
      <c r="E95" s="76">
        <v>6.03</v>
      </c>
      <c r="F95" s="77">
        <v>1.2042060186615291</v>
      </c>
      <c r="G95" s="77">
        <v>563.33000000000004</v>
      </c>
      <c r="H95" s="76">
        <v>6.4644221490335774</v>
      </c>
      <c r="I95" s="76">
        <v>1.0962193258831325</v>
      </c>
      <c r="J95" s="75">
        <v>2075713.6696525989</v>
      </c>
      <c r="K95" s="76">
        <v>0</v>
      </c>
      <c r="L95" s="76">
        <v>0</v>
      </c>
      <c r="M95" s="75">
        <v>0</v>
      </c>
      <c r="N95" s="75">
        <v>0</v>
      </c>
      <c r="O95" s="76">
        <v>6.46</v>
      </c>
      <c r="P95" s="75">
        <v>2074294</v>
      </c>
      <c r="Q95" s="4"/>
      <c r="R95" s="39"/>
      <c r="S95" s="37"/>
      <c r="T95" s="44"/>
      <c r="U95" s="44"/>
    </row>
    <row r="96" spans="1:21" s="3" customFormat="1" ht="15.5" x14ac:dyDescent="0.35">
      <c r="A96" s="64" t="s">
        <v>141</v>
      </c>
      <c r="B96" s="65">
        <v>867</v>
      </c>
      <c r="C96" s="64" t="s">
        <v>163</v>
      </c>
      <c r="D96" s="75">
        <v>523688</v>
      </c>
      <c r="E96" s="76">
        <v>6.25</v>
      </c>
      <c r="F96" s="77">
        <v>1.3751051424667091</v>
      </c>
      <c r="G96" s="77">
        <v>147</v>
      </c>
      <c r="H96" s="76">
        <v>7.3818433079184826</v>
      </c>
      <c r="I96" s="76">
        <v>2.0136404847680378</v>
      </c>
      <c r="J96" s="75">
        <v>618524.65077048971</v>
      </c>
      <c r="K96" s="76">
        <v>0</v>
      </c>
      <c r="L96" s="76">
        <v>0.59143511969631479</v>
      </c>
      <c r="M96" s="75">
        <v>0</v>
      </c>
      <c r="N96" s="75">
        <v>49556.348679354211</v>
      </c>
      <c r="O96" s="76">
        <v>6.79</v>
      </c>
      <c r="P96" s="75">
        <v>568935</v>
      </c>
      <c r="Q96" s="4"/>
      <c r="R96" s="39"/>
      <c r="S96" s="37"/>
      <c r="T96" s="44"/>
      <c r="U96" s="44"/>
    </row>
    <row r="97" spans="1:21" s="3" customFormat="1" ht="15.5" x14ac:dyDescent="0.35">
      <c r="A97" s="64" t="s">
        <v>141</v>
      </c>
      <c r="B97" s="65">
        <v>846</v>
      </c>
      <c r="C97" s="64" t="s">
        <v>152</v>
      </c>
      <c r="D97" s="75">
        <v>1673205</v>
      </c>
      <c r="E97" s="76">
        <v>5.57</v>
      </c>
      <c r="F97" s="77">
        <v>1.2780350190470422</v>
      </c>
      <c r="G97" s="77">
        <v>527.01</v>
      </c>
      <c r="H97" s="76">
        <v>6.8607511973334647</v>
      </c>
      <c r="I97" s="76">
        <v>1.4925483741830199</v>
      </c>
      <c r="J97" s="75">
        <v>2060940.1584488242</v>
      </c>
      <c r="K97" s="76">
        <v>0</v>
      </c>
      <c r="L97" s="76">
        <v>0.80913941999213357</v>
      </c>
      <c r="M97" s="75">
        <v>0</v>
      </c>
      <c r="N97" s="75">
        <v>243062.00246613097</v>
      </c>
      <c r="O97" s="76">
        <v>6.05</v>
      </c>
      <c r="P97" s="75">
        <v>1817394</v>
      </c>
      <c r="Q97" s="4"/>
      <c r="R97" s="39"/>
      <c r="S97" s="37"/>
      <c r="T97" s="44"/>
      <c r="U97" s="44"/>
    </row>
    <row r="98" spans="1:21" s="3" customFormat="1" ht="15.5" x14ac:dyDescent="0.35">
      <c r="A98" s="64" t="s">
        <v>141</v>
      </c>
      <c r="B98" s="65">
        <v>825</v>
      </c>
      <c r="C98" s="64" t="s">
        <v>142</v>
      </c>
      <c r="D98" s="75">
        <v>2489895</v>
      </c>
      <c r="E98" s="76">
        <v>6.08</v>
      </c>
      <c r="F98" s="77">
        <v>1.2390529920485072</v>
      </c>
      <c r="G98" s="77">
        <v>718.46</v>
      </c>
      <c r="H98" s="76">
        <v>6.6514877699478019</v>
      </c>
      <c r="I98" s="76">
        <v>1.2832849467973571</v>
      </c>
      <c r="J98" s="75">
        <v>2723931.9048221176</v>
      </c>
      <c r="K98" s="76">
        <v>0</v>
      </c>
      <c r="L98" s="76">
        <v>4.5778684441023287E-2</v>
      </c>
      <c r="M98" s="75">
        <v>0</v>
      </c>
      <c r="N98" s="75">
        <v>18747.387565393627</v>
      </c>
      <c r="O98" s="76">
        <v>6.61</v>
      </c>
      <c r="P98" s="75">
        <v>2706942</v>
      </c>
      <c r="Q98" s="4"/>
      <c r="R98" s="39"/>
      <c r="S98" s="37"/>
      <c r="T98" s="44"/>
      <c r="U98" s="44"/>
    </row>
    <row r="99" spans="1:21" s="3" customFormat="1" ht="15.5" x14ac:dyDescent="0.35">
      <c r="A99" s="64" t="s">
        <v>141</v>
      </c>
      <c r="B99" s="65">
        <v>845</v>
      </c>
      <c r="C99" s="64" t="s">
        <v>151</v>
      </c>
      <c r="D99" s="75">
        <v>3225635</v>
      </c>
      <c r="E99" s="76">
        <v>5.57</v>
      </c>
      <c r="F99" s="77">
        <v>1.1394745019134327</v>
      </c>
      <c r="G99" s="77">
        <v>1015.98</v>
      </c>
      <c r="H99" s="76">
        <v>6.116930238079636</v>
      </c>
      <c r="I99" s="76">
        <v>0.74872741492919115</v>
      </c>
      <c r="J99" s="75">
        <v>3542366.9064719644</v>
      </c>
      <c r="K99" s="76">
        <v>0</v>
      </c>
      <c r="L99" s="76">
        <v>6.5318460732330053E-2</v>
      </c>
      <c r="M99" s="75">
        <v>0</v>
      </c>
      <c r="N99" s="75">
        <v>37826.482348854632</v>
      </c>
      <c r="O99" s="76">
        <v>6.05</v>
      </c>
      <c r="P99" s="75">
        <v>3503608</v>
      </c>
      <c r="Q99" s="4"/>
      <c r="R99" s="39"/>
      <c r="S99" s="37"/>
      <c r="T99" s="44"/>
      <c r="U99" s="44"/>
    </row>
    <row r="100" spans="1:21" s="3" customFormat="1" ht="15.5" x14ac:dyDescent="0.35">
      <c r="A100" s="64" t="s">
        <v>141</v>
      </c>
      <c r="B100" s="65">
        <v>850</v>
      </c>
      <c r="C100" s="64" t="s">
        <v>153</v>
      </c>
      <c r="D100" s="75">
        <v>5919030</v>
      </c>
      <c r="E100" s="76">
        <v>5.8</v>
      </c>
      <c r="F100" s="77">
        <v>1.1817233081247909</v>
      </c>
      <c r="G100" s="77">
        <v>1790.39</v>
      </c>
      <c r="H100" s="76">
        <v>6.3437303988581855</v>
      </c>
      <c r="I100" s="76">
        <v>0.97552757570774062</v>
      </c>
      <c r="J100" s="75">
        <v>6473918.3372226739</v>
      </c>
      <c r="K100" s="76">
        <v>0</v>
      </c>
      <c r="L100" s="76">
        <v>4.2231600183944451E-2</v>
      </c>
      <c r="M100" s="75">
        <v>0</v>
      </c>
      <c r="N100" s="75">
        <v>43098.289752399418</v>
      </c>
      <c r="O100" s="76">
        <v>6.3</v>
      </c>
      <c r="P100" s="75">
        <v>6429291</v>
      </c>
      <c r="Q100" s="4"/>
      <c r="R100" s="39"/>
      <c r="S100" s="37"/>
      <c r="T100" s="44"/>
      <c r="U100" s="44"/>
    </row>
    <row r="101" spans="1:21" s="3" customFormat="1" ht="15.5" x14ac:dyDescent="0.35">
      <c r="A101" s="64" t="s">
        <v>141</v>
      </c>
      <c r="B101" s="65">
        <v>921</v>
      </c>
      <c r="C101" s="64" t="s">
        <v>196</v>
      </c>
      <c r="D101" s="75">
        <v>875099</v>
      </c>
      <c r="E101" s="76">
        <v>5.8</v>
      </c>
      <c r="F101" s="77">
        <v>1.0896340952433248</v>
      </c>
      <c r="G101" s="77">
        <v>264.7</v>
      </c>
      <c r="H101" s="76">
        <v>5.8493768262861972</v>
      </c>
      <c r="I101" s="76">
        <v>0.48117400313575232</v>
      </c>
      <c r="J101" s="75">
        <v>882548.12617323513</v>
      </c>
      <c r="K101" s="76">
        <v>8.6231736668134218E-3</v>
      </c>
      <c r="L101" s="76">
        <v>0</v>
      </c>
      <c r="M101" s="75">
        <v>1301.0558196751424</v>
      </c>
      <c r="N101" s="75">
        <v>0</v>
      </c>
      <c r="O101" s="76">
        <v>5.86</v>
      </c>
      <c r="P101" s="75">
        <v>884151</v>
      </c>
      <c r="Q101" s="4"/>
      <c r="R101" s="39"/>
      <c r="S101" s="37"/>
      <c r="T101" s="44"/>
      <c r="U101" s="44"/>
    </row>
    <row r="102" spans="1:21" s="3" customFormat="1" ht="15.5" x14ac:dyDescent="0.35">
      <c r="A102" s="64" t="s">
        <v>141</v>
      </c>
      <c r="B102" s="65">
        <v>886</v>
      </c>
      <c r="C102" s="64" t="s">
        <v>181</v>
      </c>
      <c r="D102" s="75">
        <v>8541507</v>
      </c>
      <c r="E102" s="76">
        <v>5.65</v>
      </c>
      <c r="F102" s="77">
        <v>1.1033606286594828</v>
      </c>
      <c r="G102" s="77">
        <v>2652.23</v>
      </c>
      <c r="H102" s="76">
        <v>5.9230636417228855</v>
      </c>
      <c r="I102" s="76">
        <v>0.55486081857244063</v>
      </c>
      <c r="J102" s="75">
        <v>8954316.4370174129</v>
      </c>
      <c r="K102" s="76">
        <v>0</v>
      </c>
      <c r="L102" s="76">
        <v>0</v>
      </c>
      <c r="M102" s="75">
        <v>0</v>
      </c>
      <c r="N102" s="75">
        <v>0</v>
      </c>
      <c r="O102" s="76">
        <v>5.92</v>
      </c>
      <c r="P102" s="75">
        <v>8949685</v>
      </c>
      <c r="Q102" s="4"/>
      <c r="R102" s="39"/>
      <c r="S102" s="37"/>
      <c r="T102" s="44"/>
      <c r="U102" s="44"/>
    </row>
    <row r="103" spans="1:21" s="3" customFormat="1" ht="15.5" x14ac:dyDescent="0.35">
      <c r="A103" s="64" t="s">
        <v>141</v>
      </c>
      <c r="B103" s="65">
        <v>887</v>
      </c>
      <c r="C103" s="64" t="s">
        <v>182</v>
      </c>
      <c r="D103" s="75">
        <v>1905784</v>
      </c>
      <c r="E103" s="76">
        <v>5.6</v>
      </c>
      <c r="F103" s="77">
        <v>1.0695710658292108</v>
      </c>
      <c r="G103" s="77">
        <v>597.04999999999995</v>
      </c>
      <c r="H103" s="76">
        <v>5.7416744151443995</v>
      </c>
      <c r="I103" s="76">
        <v>0.37347159199395463</v>
      </c>
      <c r="J103" s="75">
        <v>1953998.0244503191</v>
      </c>
      <c r="K103" s="76">
        <v>0</v>
      </c>
      <c r="L103" s="76">
        <v>0</v>
      </c>
      <c r="M103" s="75">
        <v>0</v>
      </c>
      <c r="N103" s="75">
        <v>0</v>
      </c>
      <c r="O103" s="76">
        <v>5.74</v>
      </c>
      <c r="P103" s="75">
        <v>1953429</v>
      </c>
      <c r="Q103" s="4"/>
      <c r="R103" s="39"/>
      <c r="S103" s="37"/>
      <c r="T103" s="44"/>
      <c r="U103" s="44"/>
    </row>
    <row r="104" spans="1:21" s="3" customFormat="1" ht="15.5" x14ac:dyDescent="0.35">
      <c r="A104" s="64" t="s">
        <v>141</v>
      </c>
      <c r="B104" s="65">
        <v>826</v>
      </c>
      <c r="C104" s="64" t="s">
        <v>143</v>
      </c>
      <c r="D104" s="75">
        <v>2045013</v>
      </c>
      <c r="E104" s="76">
        <v>6.09</v>
      </c>
      <c r="F104" s="77">
        <v>1.1690146420241956</v>
      </c>
      <c r="G104" s="77">
        <v>589.12</v>
      </c>
      <c r="H104" s="76">
        <v>6.2755077016184933</v>
      </c>
      <c r="I104" s="76">
        <v>0.90730487846804841</v>
      </c>
      <c r="J104" s="75">
        <v>2107305.4453911674</v>
      </c>
      <c r="K104" s="76">
        <v>0</v>
      </c>
      <c r="L104" s="76">
        <v>0</v>
      </c>
      <c r="M104" s="75">
        <v>0</v>
      </c>
      <c r="N104" s="75">
        <v>0</v>
      </c>
      <c r="O104" s="76">
        <v>6.28</v>
      </c>
      <c r="P104" s="75">
        <v>2108814</v>
      </c>
      <c r="Q104" s="4"/>
      <c r="R104" s="39"/>
      <c r="S104" s="37"/>
      <c r="T104" s="44"/>
      <c r="U104" s="44"/>
    </row>
    <row r="105" spans="1:21" s="3" customFormat="1" ht="15.5" x14ac:dyDescent="0.35">
      <c r="A105" s="64" t="s">
        <v>141</v>
      </c>
      <c r="B105" s="65">
        <v>931</v>
      </c>
      <c r="C105" s="64" t="s">
        <v>200</v>
      </c>
      <c r="D105" s="75">
        <v>2961038</v>
      </c>
      <c r="E105" s="76">
        <v>5.89</v>
      </c>
      <c r="F105" s="77">
        <v>1.152850176874499</v>
      </c>
      <c r="G105" s="77">
        <v>881.97</v>
      </c>
      <c r="H105" s="76">
        <v>6.1887335741671752</v>
      </c>
      <c r="I105" s="76">
        <v>0.82053075101673034</v>
      </c>
      <c r="J105" s="75">
        <v>3111218.089732687</v>
      </c>
      <c r="K105" s="76">
        <v>0</v>
      </c>
      <c r="L105" s="76">
        <v>0</v>
      </c>
      <c r="M105" s="75">
        <v>0</v>
      </c>
      <c r="N105" s="75">
        <v>0</v>
      </c>
      <c r="O105" s="76">
        <v>6.19</v>
      </c>
      <c r="P105" s="75">
        <v>3111855</v>
      </c>
      <c r="Q105" s="4"/>
      <c r="R105" s="39"/>
      <c r="S105" s="37"/>
      <c r="T105" s="44"/>
      <c r="U105" s="44"/>
    </row>
    <row r="106" spans="1:21" s="3" customFormat="1" ht="15.5" x14ac:dyDescent="0.35">
      <c r="A106" s="64" t="s">
        <v>141</v>
      </c>
      <c r="B106" s="65">
        <v>851</v>
      </c>
      <c r="C106" s="64" t="s">
        <v>154</v>
      </c>
      <c r="D106" s="75">
        <v>1710327</v>
      </c>
      <c r="E106" s="76">
        <v>5.8</v>
      </c>
      <c r="F106" s="77">
        <v>1.1847619297999159</v>
      </c>
      <c r="G106" s="77">
        <v>517.34</v>
      </c>
      <c r="H106" s="76">
        <v>6.3600423363130778</v>
      </c>
      <c r="I106" s="76">
        <v>0.99183951316263297</v>
      </c>
      <c r="J106" s="75">
        <v>1875473.4522928782</v>
      </c>
      <c r="K106" s="76">
        <v>0</v>
      </c>
      <c r="L106" s="76">
        <v>5.8543537638968246E-2</v>
      </c>
      <c r="M106" s="75">
        <v>0</v>
      </c>
      <c r="N106" s="75">
        <v>17263.540844421983</v>
      </c>
      <c r="O106" s="76">
        <v>6.3</v>
      </c>
      <c r="P106" s="75">
        <v>1857768</v>
      </c>
      <c r="Q106" s="4"/>
      <c r="R106" s="39"/>
      <c r="S106" s="37"/>
      <c r="T106" s="44"/>
      <c r="U106" s="44"/>
    </row>
    <row r="107" spans="1:21" s="3" customFormat="1" ht="15.5" x14ac:dyDescent="0.35">
      <c r="A107" s="64" t="s">
        <v>141</v>
      </c>
      <c r="B107" s="65">
        <v>870</v>
      </c>
      <c r="C107" s="64" t="s">
        <v>166</v>
      </c>
      <c r="D107" s="75">
        <v>1045089</v>
      </c>
      <c r="E107" s="76">
        <v>6.11</v>
      </c>
      <c r="F107" s="77">
        <v>1.3420482406360132</v>
      </c>
      <c r="G107" s="77">
        <v>300.08</v>
      </c>
      <c r="H107" s="76">
        <v>7.2043871541863336</v>
      </c>
      <c r="I107" s="76">
        <v>1.8361843310358887</v>
      </c>
      <c r="J107" s="75">
        <v>1232278.723420094</v>
      </c>
      <c r="K107" s="76">
        <v>0</v>
      </c>
      <c r="L107" s="76">
        <v>0.56608410938024534</v>
      </c>
      <c r="M107" s="75">
        <v>0</v>
      </c>
      <c r="N107" s="75">
        <v>96826.196139409702</v>
      </c>
      <c r="O107" s="76">
        <v>6.64</v>
      </c>
      <c r="P107" s="75">
        <v>1135743</v>
      </c>
      <c r="Q107" s="4"/>
      <c r="R107" s="39"/>
      <c r="S107" s="37"/>
      <c r="T107" s="44"/>
      <c r="U107" s="44"/>
    </row>
    <row r="108" spans="1:21" s="3" customFormat="1" ht="15.5" x14ac:dyDescent="0.35">
      <c r="A108" s="64" t="s">
        <v>141</v>
      </c>
      <c r="B108" s="65">
        <v>871</v>
      </c>
      <c r="C108" s="64" t="s">
        <v>167</v>
      </c>
      <c r="D108" s="75">
        <v>1098284</v>
      </c>
      <c r="E108" s="76">
        <v>6.25</v>
      </c>
      <c r="F108" s="77">
        <v>1.3281500166603273</v>
      </c>
      <c r="G108" s="77">
        <v>308.29000000000002</v>
      </c>
      <c r="H108" s="76">
        <v>7.1297786690032794</v>
      </c>
      <c r="I108" s="76">
        <v>1.7615758458528346</v>
      </c>
      <c r="J108" s="75">
        <v>1252882.4955442022</v>
      </c>
      <c r="K108" s="76">
        <v>0</v>
      </c>
      <c r="L108" s="76">
        <v>0.33937048077908738</v>
      </c>
      <c r="M108" s="75">
        <v>0</v>
      </c>
      <c r="N108" s="75">
        <v>59635.97954604937</v>
      </c>
      <c r="O108" s="76">
        <v>6.79</v>
      </c>
      <c r="P108" s="75">
        <v>1193175</v>
      </c>
      <c r="Q108" s="4"/>
      <c r="R108" s="39"/>
      <c r="S108" s="37"/>
      <c r="T108" s="44"/>
      <c r="U108" s="44"/>
    </row>
    <row r="109" spans="1:21" s="3" customFormat="1" ht="15.5" x14ac:dyDescent="0.35">
      <c r="A109" s="64" t="s">
        <v>141</v>
      </c>
      <c r="B109" s="65">
        <v>852</v>
      </c>
      <c r="C109" s="64" t="s">
        <v>155</v>
      </c>
      <c r="D109" s="75">
        <v>1989584</v>
      </c>
      <c r="E109" s="76">
        <v>5.8</v>
      </c>
      <c r="F109" s="77">
        <v>1.1990110254724475</v>
      </c>
      <c r="G109" s="77">
        <v>601.80999999999995</v>
      </c>
      <c r="H109" s="76">
        <v>6.436534371929703</v>
      </c>
      <c r="I109" s="76">
        <v>1.0683315487792582</v>
      </c>
      <c r="J109" s="75">
        <v>2207935.3277114779</v>
      </c>
      <c r="K109" s="76">
        <v>0</v>
      </c>
      <c r="L109" s="76">
        <v>0.13503557325620719</v>
      </c>
      <c r="M109" s="75">
        <v>0</v>
      </c>
      <c r="N109" s="75">
        <v>46321.482254551272</v>
      </c>
      <c r="O109" s="76">
        <v>6.3</v>
      </c>
      <c r="P109" s="75">
        <v>2161100</v>
      </c>
      <c r="Q109" s="4"/>
      <c r="R109" s="39"/>
      <c r="S109" s="37"/>
      <c r="T109" s="44"/>
      <c r="U109" s="44"/>
    </row>
    <row r="110" spans="1:21" s="3" customFormat="1" ht="15.5" x14ac:dyDescent="0.35">
      <c r="A110" s="64" t="s">
        <v>141</v>
      </c>
      <c r="B110" s="65">
        <v>936</v>
      </c>
      <c r="C110" s="64" t="s">
        <v>203</v>
      </c>
      <c r="D110" s="75">
        <v>4218107</v>
      </c>
      <c r="E110" s="76">
        <v>6.25</v>
      </c>
      <c r="F110" s="77">
        <v>1.360208178398171</v>
      </c>
      <c r="G110" s="77">
        <v>1184.03</v>
      </c>
      <c r="H110" s="76">
        <v>7.3018733833493856</v>
      </c>
      <c r="I110" s="76">
        <v>1.9336705601989408</v>
      </c>
      <c r="J110" s="75">
        <v>4928013.1709896885</v>
      </c>
      <c r="K110" s="76">
        <v>0</v>
      </c>
      <c r="L110" s="76">
        <v>0.51146519512657562</v>
      </c>
      <c r="M110" s="75">
        <v>0</v>
      </c>
      <c r="N110" s="75">
        <v>345186.37694186001</v>
      </c>
      <c r="O110" s="76">
        <v>6.79</v>
      </c>
      <c r="P110" s="75">
        <v>4582552</v>
      </c>
      <c r="Q110" s="4"/>
      <c r="R110" s="39"/>
      <c r="S110" s="37"/>
      <c r="T110" s="44"/>
      <c r="U110" s="44"/>
    </row>
    <row r="111" spans="1:21" s="3" customFormat="1" ht="15.5" x14ac:dyDescent="0.35">
      <c r="A111" s="64" t="s">
        <v>141</v>
      </c>
      <c r="B111" s="65">
        <v>869</v>
      </c>
      <c r="C111" s="64" t="s">
        <v>165</v>
      </c>
      <c r="D111" s="75">
        <v>572661</v>
      </c>
      <c r="E111" s="76">
        <v>6.11</v>
      </c>
      <c r="F111" s="77">
        <v>1.2525387750548744</v>
      </c>
      <c r="G111" s="77">
        <v>164.43</v>
      </c>
      <c r="H111" s="76">
        <v>6.7238821883549766</v>
      </c>
      <c r="I111" s="76">
        <v>1.3556793652045318</v>
      </c>
      <c r="J111" s="75">
        <v>630196.5304917891</v>
      </c>
      <c r="K111" s="76">
        <v>0</v>
      </c>
      <c r="L111" s="76">
        <v>8.557914354502838E-2</v>
      </c>
      <c r="M111" s="75">
        <v>0</v>
      </c>
      <c r="N111" s="75">
        <v>8020.9137866721394</v>
      </c>
      <c r="O111" s="76">
        <v>6.64</v>
      </c>
      <c r="P111" s="75">
        <v>622335</v>
      </c>
      <c r="Q111" s="4"/>
      <c r="R111" s="39"/>
      <c r="S111" s="37"/>
      <c r="T111" s="44"/>
      <c r="U111" s="44"/>
    </row>
    <row r="112" spans="1:21" s="3" customFormat="1" ht="15.5" x14ac:dyDescent="0.35">
      <c r="A112" s="64" t="s">
        <v>141</v>
      </c>
      <c r="B112" s="65">
        <v>938</v>
      </c>
      <c r="C112" s="64" t="s">
        <v>205</v>
      </c>
      <c r="D112" s="75">
        <v>4589202</v>
      </c>
      <c r="E112" s="76">
        <v>5.67</v>
      </c>
      <c r="F112" s="77">
        <v>1.2429735774257185</v>
      </c>
      <c r="G112" s="77">
        <v>1419.97</v>
      </c>
      <c r="H112" s="76">
        <v>6.6725342674381496</v>
      </c>
      <c r="I112" s="76">
        <v>1.3043314442877048</v>
      </c>
      <c r="J112" s="75">
        <v>5400635.1357284663</v>
      </c>
      <c r="K112" s="76">
        <v>0</v>
      </c>
      <c r="L112" s="76">
        <v>0.5122759590828041</v>
      </c>
      <c r="M112" s="75">
        <v>0</v>
      </c>
      <c r="N112" s="75">
        <v>414627.40136272128</v>
      </c>
      <c r="O112" s="76">
        <v>6.16</v>
      </c>
      <c r="P112" s="75">
        <v>4985799</v>
      </c>
      <c r="Q112" s="4"/>
      <c r="R112" s="39"/>
      <c r="S112" s="37"/>
      <c r="T112" s="44"/>
      <c r="U112" s="44"/>
    </row>
    <row r="113" spans="1:21" s="3" customFormat="1" ht="15.5" x14ac:dyDescent="0.35">
      <c r="A113" s="64" t="s">
        <v>141</v>
      </c>
      <c r="B113" s="65">
        <v>868</v>
      </c>
      <c r="C113" s="64" t="s">
        <v>164</v>
      </c>
      <c r="D113" s="75">
        <v>614247</v>
      </c>
      <c r="E113" s="76">
        <v>6.25</v>
      </c>
      <c r="F113" s="77">
        <v>1.3071103536961428</v>
      </c>
      <c r="G113" s="77">
        <v>172.42</v>
      </c>
      <c r="H113" s="76">
        <v>7.0168334908808108</v>
      </c>
      <c r="I113" s="76">
        <v>1.6486306677303659</v>
      </c>
      <c r="J113" s="75">
        <v>689610.18538367155</v>
      </c>
      <c r="K113" s="76">
        <v>0</v>
      </c>
      <c r="L113" s="76">
        <v>0.22642530265571104</v>
      </c>
      <c r="M113" s="75">
        <v>0</v>
      </c>
      <c r="N113" s="75">
        <v>22252.942889821687</v>
      </c>
      <c r="O113" s="76">
        <v>6.79</v>
      </c>
      <c r="P113" s="75">
        <v>667318</v>
      </c>
      <c r="Q113" s="4"/>
      <c r="R113" s="39"/>
      <c r="S113" s="37"/>
      <c r="T113" s="44"/>
      <c r="U113" s="44"/>
    </row>
    <row r="114" spans="1:21" s="3" customFormat="1" ht="15.5" x14ac:dyDescent="0.35">
      <c r="A114" s="64" t="s">
        <v>141</v>
      </c>
      <c r="B114" s="65">
        <v>872</v>
      </c>
      <c r="C114" s="64" t="s">
        <v>168</v>
      </c>
      <c r="D114" s="75">
        <v>347922</v>
      </c>
      <c r="E114" s="76">
        <v>6.11</v>
      </c>
      <c r="F114" s="77">
        <v>1.3002626595084177</v>
      </c>
      <c r="G114" s="77">
        <v>99.9</v>
      </c>
      <c r="H114" s="76">
        <v>6.980073679610193</v>
      </c>
      <c r="I114" s="76">
        <v>1.6118708564597481</v>
      </c>
      <c r="J114" s="75">
        <v>397466.33553804317</v>
      </c>
      <c r="K114" s="76">
        <v>0</v>
      </c>
      <c r="L114" s="76">
        <v>0.34177063480230263</v>
      </c>
      <c r="M114" s="75">
        <v>0</v>
      </c>
      <c r="N114" s="75">
        <v>19461.445257547522</v>
      </c>
      <c r="O114" s="76">
        <v>6.64</v>
      </c>
      <c r="P114" s="75">
        <v>378102</v>
      </c>
      <c r="Q114" s="4"/>
      <c r="R114" s="39"/>
      <c r="S114" s="37"/>
      <c r="T114" s="44"/>
      <c r="U114" s="44"/>
    </row>
    <row r="115" spans="1:21" s="3" customFormat="1" ht="15.5" x14ac:dyDescent="0.35">
      <c r="A115" s="64" t="s">
        <v>123</v>
      </c>
      <c r="B115" s="65">
        <v>800</v>
      </c>
      <c r="C115" s="64" t="s">
        <v>124</v>
      </c>
      <c r="D115" s="75">
        <v>828881</v>
      </c>
      <c r="E115" s="76">
        <v>5.8</v>
      </c>
      <c r="F115" s="77">
        <v>1.1128491854097744</v>
      </c>
      <c r="G115" s="77">
        <v>250.72</v>
      </c>
      <c r="H115" s="76">
        <v>5.9740001388574235</v>
      </c>
      <c r="I115" s="76">
        <v>0.6057973157069787</v>
      </c>
      <c r="J115" s="75">
        <v>853746.74944416992</v>
      </c>
      <c r="K115" s="76">
        <v>0</v>
      </c>
      <c r="L115" s="76">
        <v>0</v>
      </c>
      <c r="M115" s="75">
        <v>0</v>
      </c>
      <c r="N115" s="75">
        <v>0</v>
      </c>
      <c r="O115" s="76">
        <v>5.97</v>
      </c>
      <c r="P115" s="75">
        <v>853176</v>
      </c>
      <c r="Q115" s="4"/>
      <c r="R115" s="39"/>
      <c r="S115" s="37"/>
      <c r="T115" s="44"/>
      <c r="U115" s="44"/>
    </row>
    <row r="116" spans="1:21" s="3" customFormat="1" ht="15.5" x14ac:dyDescent="0.35">
      <c r="A116" s="64" t="s">
        <v>123</v>
      </c>
      <c r="B116" s="65">
        <v>839</v>
      </c>
      <c r="C116" s="64" t="s">
        <v>148</v>
      </c>
      <c r="D116" s="75">
        <v>2447052</v>
      </c>
      <c r="E116" s="76">
        <v>5.6</v>
      </c>
      <c r="F116" s="77">
        <v>1.0726943450779827</v>
      </c>
      <c r="G116" s="77">
        <v>766.62</v>
      </c>
      <c r="H116" s="76">
        <v>5.7584408116251442</v>
      </c>
      <c r="I116" s="76">
        <v>0.39023798847469937</v>
      </c>
      <c r="J116" s="75">
        <v>2516285.4601545986</v>
      </c>
      <c r="K116" s="76">
        <v>0</v>
      </c>
      <c r="L116" s="76">
        <v>0</v>
      </c>
      <c r="M116" s="75">
        <v>0</v>
      </c>
      <c r="N116" s="75">
        <v>0</v>
      </c>
      <c r="O116" s="76">
        <v>5.76</v>
      </c>
      <c r="P116" s="75">
        <v>2516967</v>
      </c>
      <c r="Q116" s="4"/>
      <c r="R116" s="39"/>
      <c r="S116" s="37"/>
      <c r="T116" s="44"/>
      <c r="U116" s="44"/>
    </row>
    <row r="117" spans="1:21" s="3" customFormat="1" ht="15.5" x14ac:dyDescent="0.35">
      <c r="A117" s="64" t="s">
        <v>123</v>
      </c>
      <c r="B117" s="65">
        <v>801</v>
      </c>
      <c r="C117" s="64" t="s">
        <v>125</v>
      </c>
      <c r="D117" s="75">
        <v>3088267</v>
      </c>
      <c r="E117" s="76">
        <v>5.8</v>
      </c>
      <c r="F117" s="77">
        <v>1.0993477738719861</v>
      </c>
      <c r="G117" s="77">
        <v>934.14</v>
      </c>
      <c r="H117" s="76">
        <v>5.901521823323753</v>
      </c>
      <c r="I117" s="76">
        <v>0.53331900017330813</v>
      </c>
      <c r="J117" s="75">
        <v>3142323.129742601</v>
      </c>
      <c r="K117" s="76">
        <v>0</v>
      </c>
      <c r="L117" s="76">
        <v>0</v>
      </c>
      <c r="M117" s="75">
        <v>0</v>
      </c>
      <c r="N117" s="75">
        <v>0</v>
      </c>
      <c r="O117" s="76">
        <v>5.9</v>
      </c>
      <c r="P117" s="75">
        <v>3141513</v>
      </c>
      <c r="Q117" s="4"/>
      <c r="R117" s="39"/>
      <c r="S117" s="37"/>
      <c r="T117" s="44"/>
      <c r="U117" s="44"/>
    </row>
    <row r="118" spans="1:21" s="3" customFormat="1" ht="15.5" x14ac:dyDescent="0.35">
      <c r="A118" s="64" t="s">
        <v>123</v>
      </c>
      <c r="B118" s="65">
        <v>908</v>
      </c>
      <c r="C118" s="64" t="s">
        <v>192</v>
      </c>
      <c r="D118" s="75">
        <v>3252019</v>
      </c>
      <c r="E118" s="76">
        <v>5.57</v>
      </c>
      <c r="F118" s="77">
        <v>1.0411489022861382</v>
      </c>
      <c r="G118" s="77">
        <v>1024.29</v>
      </c>
      <c r="H118" s="76">
        <v>5.5890984765724339</v>
      </c>
      <c r="I118" s="76">
        <v>0.22089565342198902</v>
      </c>
      <c r="J118" s="75">
        <v>3263168.8767839754</v>
      </c>
      <c r="K118" s="76">
        <v>3.6601523382667978E-2</v>
      </c>
      <c r="L118" s="76">
        <v>0</v>
      </c>
      <c r="M118" s="75">
        <v>21369.627399810801</v>
      </c>
      <c r="N118" s="75">
        <v>0</v>
      </c>
      <c r="O118" s="76">
        <v>5.63</v>
      </c>
      <c r="P118" s="75">
        <v>3287050</v>
      </c>
      <c r="Q118" s="4"/>
      <c r="R118" s="39"/>
      <c r="S118" s="37"/>
      <c r="T118" s="44"/>
      <c r="U118" s="44"/>
    </row>
    <row r="119" spans="1:21" s="3" customFormat="1" ht="15.5" x14ac:dyDescent="0.35">
      <c r="A119" s="64" t="s">
        <v>123</v>
      </c>
      <c r="B119" s="65">
        <v>878</v>
      </c>
      <c r="C119" s="64" t="s">
        <v>173</v>
      </c>
      <c r="D119" s="75">
        <v>4408667</v>
      </c>
      <c r="E119" s="76">
        <v>5.57</v>
      </c>
      <c r="F119" s="77">
        <v>1.0504993317139046</v>
      </c>
      <c r="G119" s="77">
        <v>1388.6</v>
      </c>
      <c r="H119" s="76">
        <v>5.6392934782242383</v>
      </c>
      <c r="I119" s="76">
        <v>0.27109065507379349</v>
      </c>
      <c r="J119" s="75">
        <v>4463512.0666014403</v>
      </c>
      <c r="K119" s="76">
        <v>0</v>
      </c>
      <c r="L119" s="76">
        <v>0</v>
      </c>
      <c r="M119" s="75">
        <v>0</v>
      </c>
      <c r="N119" s="75">
        <v>0</v>
      </c>
      <c r="O119" s="76">
        <v>5.64</v>
      </c>
      <c r="P119" s="75">
        <v>4464072</v>
      </c>
      <c r="Q119" s="4"/>
      <c r="R119" s="39"/>
      <c r="S119" s="37"/>
      <c r="T119" s="44"/>
      <c r="U119" s="44"/>
    </row>
    <row r="120" spans="1:21" s="3" customFormat="1" ht="15.5" x14ac:dyDescent="0.35">
      <c r="A120" s="64" t="s">
        <v>123</v>
      </c>
      <c r="B120" s="65">
        <v>838</v>
      </c>
      <c r="C120" s="64" t="s">
        <v>147</v>
      </c>
      <c r="D120" s="75">
        <v>1725564</v>
      </c>
      <c r="E120" s="76">
        <v>5.6</v>
      </c>
      <c r="F120" s="77">
        <v>1.0657259792761271</v>
      </c>
      <c r="G120" s="77">
        <v>540.59</v>
      </c>
      <c r="H120" s="76">
        <v>5.7210332106548778</v>
      </c>
      <c r="I120" s="76">
        <v>0.35283038750443296</v>
      </c>
      <c r="J120" s="75">
        <v>1762858.0057083147</v>
      </c>
      <c r="K120" s="76">
        <v>0</v>
      </c>
      <c r="L120" s="76">
        <v>0</v>
      </c>
      <c r="M120" s="75">
        <v>0</v>
      </c>
      <c r="N120" s="75">
        <v>0</v>
      </c>
      <c r="O120" s="76">
        <v>5.72</v>
      </c>
      <c r="P120" s="75">
        <v>1762540</v>
      </c>
      <c r="Q120" s="4"/>
      <c r="R120" s="39"/>
      <c r="S120" s="37"/>
      <c r="T120" s="44"/>
      <c r="U120" s="44"/>
    </row>
    <row r="121" spans="1:21" s="3" customFormat="1" ht="15.5" x14ac:dyDescent="0.35">
      <c r="A121" s="64" t="s">
        <v>123</v>
      </c>
      <c r="B121" s="65">
        <v>916</v>
      </c>
      <c r="C121" s="64" t="s">
        <v>194</v>
      </c>
      <c r="D121" s="75">
        <v>3122726</v>
      </c>
      <c r="E121" s="76">
        <v>5.65</v>
      </c>
      <c r="F121" s="77">
        <v>1.0634961119966178</v>
      </c>
      <c r="G121" s="77">
        <v>969.64</v>
      </c>
      <c r="H121" s="76">
        <v>5.7090628308297653</v>
      </c>
      <c r="I121" s="76">
        <v>0.34086000767932045</v>
      </c>
      <c r="J121" s="75">
        <v>3155369.3394728904</v>
      </c>
      <c r="K121" s="76">
        <v>0</v>
      </c>
      <c r="L121" s="76">
        <v>0</v>
      </c>
      <c r="M121" s="75">
        <v>0</v>
      </c>
      <c r="N121" s="75">
        <v>0</v>
      </c>
      <c r="O121" s="76">
        <v>5.71</v>
      </c>
      <c r="P121" s="75">
        <v>3155888</v>
      </c>
      <c r="Q121" s="4"/>
      <c r="R121" s="39"/>
      <c r="S121" s="37"/>
      <c r="T121" s="44"/>
      <c r="U121" s="44"/>
    </row>
    <row r="122" spans="1:21" s="3" customFormat="1" ht="15.5" x14ac:dyDescent="0.35">
      <c r="A122" s="64" t="s">
        <v>123</v>
      </c>
      <c r="B122" s="65">
        <v>802</v>
      </c>
      <c r="C122" s="64" t="s">
        <v>126</v>
      </c>
      <c r="D122" s="75">
        <v>1096964</v>
      </c>
      <c r="E122" s="76">
        <v>5.8</v>
      </c>
      <c r="F122" s="77">
        <v>1.1090014361946998</v>
      </c>
      <c r="G122" s="77">
        <v>331.81</v>
      </c>
      <c r="H122" s="76">
        <v>5.9533446406582851</v>
      </c>
      <c r="I122" s="76">
        <v>0.58514181750784022</v>
      </c>
      <c r="J122" s="75">
        <v>1125966.1925735904</v>
      </c>
      <c r="K122" s="76">
        <v>0</v>
      </c>
      <c r="L122" s="76">
        <v>0</v>
      </c>
      <c r="M122" s="75">
        <v>0</v>
      </c>
      <c r="N122" s="75">
        <v>0</v>
      </c>
      <c r="O122" s="76">
        <v>5.95</v>
      </c>
      <c r="P122" s="75">
        <v>1125334</v>
      </c>
      <c r="Q122" s="4"/>
      <c r="R122" s="39"/>
      <c r="S122" s="37"/>
      <c r="T122" s="44"/>
      <c r="U122" s="44"/>
    </row>
    <row r="123" spans="1:21" s="3" customFormat="1" ht="15.5" x14ac:dyDescent="0.35">
      <c r="A123" s="64" t="s">
        <v>123</v>
      </c>
      <c r="B123" s="65">
        <v>879</v>
      </c>
      <c r="C123" s="64" t="s">
        <v>174</v>
      </c>
      <c r="D123" s="75">
        <v>1961104</v>
      </c>
      <c r="E123" s="76">
        <v>5.57</v>
      </c>
      <c r="F123" s="77">
        <v>1.0780711298818073</v>
      </c>
      <c r="G123" s="77">
        <v>617.69000000000005</v>
      </c>
      <c r="H123" s="76">
        <v>5.7873044829885076</v>
      </c>
      <c r="I123" s="76">
        <v>0.4191016598380628</v>
      </c>
      <c r="J123" s="75">
        <v>2037613.2604753878</v>
      </c>
      <c r="K123" s="76">
        <v>0</v>
      </c>
      <c r="L123" s="76">
        <v>0</v>
      </c>
      <c r="M123" s="75">
        <v>0</v>
      </c>
      <c r="N123" s="75">
        <v>0</v>
      </c>
      <c r="O123" s="76">
        <v>5.79</v>
      </c>
      <c r="P123" s="75">
        <v>2038563</v>
      </c>
      <c r="Q123" s="4"/>
      <c r="R123" s="39"/>
      <c r="S123" s="37"/>
      <c r="T123" s="44"/>
      <c r="U123" s="44"/>
    </row>
    <row r="124" spans="1:21" s="3" customFormat="1" ht="15.5" x14ac:dyDescent="0.35">
      <c r="A124" s="64" t="s">
        <v>123</v>
      </c>
      <c r="B124" s="65">
        <v>933</v>
      </c>
      <c r="C124" s="64" t="s">
        <v>201</v>
      </c>
      <c r="D124" s="75">
        <v>2644470</v>
      </c>
      <c r="E124" s="76">
        <v>5.57</v>
      </c>
      <c r="F124" s="77">
        <v>1.0383012960198872</v>
      </c>
      <c r="G124" s="77">
        <v>832.93</v>
      </c>
      <c r="H124" s="76">
        <v>5.5738119485747237</v>
      </c>
      <c r="I124" s="76">
        <v>0.20560912542427889</v>
      </c>
      <c r="J124" s="75">
        <v>2646279.2562060161</v>
      </c>
      <c r="K124" s="76">
        <v>5.1888051380500677E-2</v>
      </c>
      <c r="L124" s="76">
        <v>0</v>
      </c>
      <c r="M124" s="75">
        <v>24634.895342725438</v>
      </c>
      <c r="N124" s="75">
        <v>0</v>
      </c>
      <c r="O124" s="76">
        <v>5.63</v>
      </c>
      <c r="P124" s="75">
        <v>2672956</v>
      </c>
      <c r="Q124" s="4"/>
      <c r="R124" s="39"/>
      <c r="S124" s="37"/>
      <c r="T124" s="44"/>
      <c r="U124" s="44"/>
    </row>
    <row r="125" spans="1:21" s="3" customFormat="1" ht="15.5" x14ac:dyDescent="0.35">
      <c r="A125" s="64" t="s">
        <v>123</v>
      </c>
      <c r="B125" s="65">
        <v>803</v>
      </c>
      <c r="C125" s="64" t="s">
        <v>127</v>
      </c>
      <c r="D125" s="75">
        <v>1522017</v>
      </c>
      <c r="E125" s="76">
        <v>5.8</v>
      </c>
      <c r="F125" s="77">
        <v>1.1328173643922552</v>
      </c>
      <c r="G125" s="77">
        <v>460.38</v>
      </c>
      <c r="H125" s="76">
        <v>6.0811933736443509</v>
      </c>
      <c r="I125" s="76">
        <v>0.71299055049390603</v>
      </c>
      <c r="J125" s="75">
        <v>1595806.08905428</v>
      </c>
      <c r="K125" s="76">
        <v>0</v>
      </c>
      <c r="L125" s="76">
        <v>0</v>
      </c>
      <c r="M125" s="75">
        <v>0</v>
      </c>
      <c r="N125" s="75">
        <v>0</v>
      </c>
      <c r="O125" s="76">
        <v>6.08</v>
      </c>
      <c r="P125" s="75">
        <v>1595493</v>
      </c>
      <c r="Q125" s="4"/>
      <c r="R125" s="39"/>
      <c r="S125" s="37"/>
      <c r="T125" s="44"/>
      <c r="U125" s="44"/>
    </row>
    <row r="126" spans="1:21" s="3" customFormat="1" ht="15.5" x14ac:dyDescent="0.35">
      <c r="A126" s="64" t="s">
        <v>123</v>
      </c>
      <c r="B126" s="65">
        <v>866</v>
      </c>
      <c r="C126" s="64" t="s">
        <v>162</v>
      </c>
      <c r="D126" s="75">
        <v>1764064</v>
      </c>
      <c r="E126" s="76">
        <v>5.69</v>
      </c>
      <c r="F126" s="77">
        <v>1.1008485473845311</v>
      </c>
      <c r="G126" s="77">
        <v>543.91</v>
      </c>
      <c r="H126" s="76">
        <v>5.9095782799307059</v>
      </c>
      <c r="I126" s="76">
        <v>0.54137545678026111</v>
      </c>
      <c r="J126" s="75">
        <v>1832138.8716751528</v>
      </c>
      <c r="K126" s="76">
        <v>0</v>
      </c>
      <c r="L126" s="76">
        <v>0</v>
      </c>
      <c r="M126" s="75">
        <v>0</v>
      </c>
      <c r="N126" s="75">
        <v>0</v>
      </c>
      <c r="O126" s="76">
        <v>5.91</v>
      </c>
      <c r="P126" s="75">
        <v>1832270</v>
      </c>
      <c r="Q126" s="4"/>
      <c r="R126" s="39"/>
      <c r="S126" s="37"/>
      <c r="T126" s="44"/>
      <c r="U126" s="44"/>
    </row>
    <row r="127" spans="1:21" s="3" customFormat="1" ht="15.5" x14ac:dyDescent="0.35">
      <c r="A127" s="64" t="s">
        <v>123</v>
      </c>
      <c r="B127" s="65">
        <v>880</v>
      </c>
      <c r="C127" s="64" t="s">
        <v>175</v>
      </c>
      <c r="D127" s="75">
        <v>930976</v>
      </c>
      <c r="E127" s="76">
        <v>5.57</v>
      </c>
      <c r="F127" s="77">
        <v>1.0815863243077721</v>
      </c>
      <c r="G127" s="77">
        <v>293.23</v>
      </c>
      <c r="H127" s="76">
        <v>5.8061747596298954</v>
      </c>
      <c r="I127" s="76">
        <v>0.43797193647945054</v>
      </c>
      <c r="J127" s="75">
        <v>970450.43611677643</v>
      </c>
      <c r="K127" s="76">
        <v>0</v>
      </c>
      <c r="L127" s="76">
        <v>0</v>
      </c>
      <c r="M127" s="75">
        <v>0</v>
      </c>
      <c r="N127" s="75">
        <v>0</v>
      </c>
      <c r="O127" s="76">
        <v>5.81</v>
      </c>
      <c r="P127" s="75">
        <v>971090</v>
      </c>
      <c r="Q127" s="4"/>
      <c r="R127" s="39"/>
      <c r="S127" s="37"/>
      <c r="T127" s="44"/>
      <c r="U127" s="44"/>
    </row>
    <row r="128" spans="1:21" s="3" customFormat="1" ht="15.5" x14ac:dyDescent="0.35">
      <c r="A128" s="64" t="s">
        <v>123</v>
      </c>
      <c r="B128" s="65">
        <v>865</v>
      </c>
      <c r="C128" s="64" t="s">
        <v>161</v>
      </c>
      <c r="D128" s="75">
        <v>2174860</v>
      </c>
      <c r="E128" s="76">
        <v>5.69</v>
      </c>
      <c r="F128" s="77">
        <v>1.0657838730922096</v>
      </c>
      <c r="G128" s="77">
        <v>670.57</v>
      </c>
      <c r="H128" s="76">
        <v>5.7213439964018145</v>
      </c>
      <c r="I128" s="76">
        <v>0.35314117325136962</v>
      </c>
      <c r="J128" s="75">
        <v>2186840.1368902843</v>
      </c>
      <c r="K128" s="76">
        <v>2.5556003552225093E-2</v>
      </c>
      <c r="L128" s="76">
        <v>0</v>
      </c>
      <c r="M128" s="75">
        <v>9768.1409021488817</v>
      </c>
      <c r="N128" s="75">
        <v>0</v>
      </c>
      <c r="O128" s="76">
        <v>5.75</v>
      </c>
      <c r="P128" s="75">
        <v>2197794</v>
      </c>
      <c r="Q128" s="4"/>
      <c r="R128" s="39"/>
      <c r="S128" s="37"/>
      <c r="T128" s="44"/>
      <c r="U128" s="44"/>
    </row>
    <row r="129" spans="1:21" s="3" customFormat="1" ht="15.5" x14ac:dyDescent="0.35">
      <c r="A129" s="64" t="s">
        <v>84</v>
      </c>
      <c r="B129" s="65">
        <v>330</v>
      </c>
      <c r="C129" s="64" t="s">
        <v>85</v>
      </c>
      <c r="D129" s="75">
        <v>11583253</v>
      </c>
      <c r="E129" s="76">
        <v>5.61</v>
      </c>
      <c r="F129" s="77">
        <v>1.0789089545323527</v>
      </c>
      <c r="G129" s="77">
        <v>3622.37</v>
      </c>
      <c r="H129" s="76">
        <v>5.7918020956428711</v>
      </c>
      <c r="I129" s="76">
        <v>0.42359927249242624</v>
      </c>
      <c r="J129" s="75">
        <v>11958628.589600503</v>
      </c>
      <c r="K129" s="76">
        <v>0</v>
      </c>
      <c r="L129" s="76">
        <v>0</v>
      </c>
      <c r="M129" s="75">
        <v>0</v>
      </c>
      <c r="N129" s="75">
        <v>0</v>
      </c>
      <c r="O129" s="76">
        <v>5.79</v>
      </c>
      <c r="P129" s="75">
        <v>11954908</v>
      </c>
      <c r="Q129" s="4"/>
      <c r="R129" s="39"/>
      <c r="S129" s="37"/>
      <c r="T129" s="44"/>
      <c r="U129" s="44"/>
    </row>
    <row r="130" spans="1:21" s="3" customFormat="1" ht="15.5" x14ac:dyDescent="0.35">
      <c r="A130" s="64" t="s">
        <v>84</v>
      </c>
      <c r="B130" s="65">
        <v>331</v>
      </c>
      <c r="C130" s="64" t="s">
        <v>86</v>
      </c>
      <c r="D130" s="75">
        <v>3096525</v>
      </c>
      <c r="E130" s="76">
        <v>5.61</v>
      </c>
      <c r="F130" s="77">
        <v>1.0866090356020537</v>
      </c>
      <c r="G130" s="77">
        <v>968.36</v>
      </c>
      <c r="H130" s="76">
        <v>5.8331376925797267</v>
      </c>
      <c r="I130" s="76">
        <v>0.46493486942928186</v>
      </c>
      <c r="J130" s="75">
        <v>3219689.0131123075</v>
      </c>
      <c r="K130" s="76">
        <v>0</v>
      </c>
      <c r="L130" s="76">
        <v>0</v>
      </c>
      <c r="M130" s="75">
        <v>0</v>
      </c>
      <c r="N130" s="75">
        <v>0</v>
      </c>
      <c r="O130" s="76">
        <v>5.83</v>
      </c>
      <c r="P130" s="75">
        <v>3217958</v>
      </c>
      <c r="Q130" s="4"/>
      <c r="R130" s="39"/>
      <c r="S130" s="37"/>
      <c r="T130" s="44"/>
      <c r="U130" s="44"/>
    </row>
    <row r="131" spans="1:21" s="3" customFormat="1" ht="15.5" x14ac:dyDescent="0.35">
      <c r="A131" s="64" t="s">
        <v>84</v>
      </c>
      <c r="B131" s="65">
        <v>332</v>
      </c>
      <c r="C131" s="64" t="s">
        <v>87</v>
      </c>
      <c r="D131" s="75">
        <v>2673853</v>
      </c>
      <c r="E131" s="76">
        <v>5.61</v>
      </c>
      <c r="F131" s="77">
        <v>1.0356863708320234</v>
      </c>
      <c r="G131" s="77">
        <v>836.18</v>
      </c>
      <c r="H131" s="76">
        <v>5.5597744997989063</v>
      </c>
      <c r="I131" s="76">
        <v>0.19157167664846142</v>
      </c>
      <c r="J131" s="75">
        <v>2649914.1775078541</v>
      </c>
      <c r="K131" s="76">
        <v>0.10632550015643094</v>
      </c>
      <c r="L131" s="76">
        <v>0</v>
      </c>
      <c r="M131" s="75">
        <v>50677.136330858513</v>
      </c>
      <c r="N131" s="75">
        <v>0</v>
      </c>
      <c r="O131" s="76">
        <v>5.67</v>
      </c>
      <c r="P131" s="75">
        <v>2702451</v>
      </c>
      <c r="Q131" s="4"/>
      <c r="R131" s="39"/>
      <c r="S131" s="37"/>
      <c r="T131" s="44"/>
      <c r="U131" s="44"/>
    </row>
    <row r="132" spans="1:21" s="3" customFormat="1" ht="15.5" x14ac:dyDescent="0.35">
      <c r="A132" s="64" t="s">
        <v>84</v>
      </c>
      <c r="B132" s="65">
        <v>884</v>
      </c>
      <c r="C132" s="64" t="s">
        <v>179</v>
      </c>
      <c r="D132" s="75">
        <v>980854</v>
      </c>
      <c r="E132" s="76">
        <v>5.57</v>
      </c>
      <c r="F132" s="77">
        <v>1.0085673116054337</v>
      </c>
      <c r="G132" s="77">
        <v>308.94</v>
      </c>
      <c r="H132" s="76">
        <v>5.4141938894975432</v>
      </c>
      <c r="I132" s="76">
        <v>4.5991066347098375E-2</v>
      </c>
      <c r="J132" s="75">
        <v>953416.80432618153</v>
      </c>
      <c r="K132" s="76">
        <v>0.21150611045896373</v>
      </c>
      <c r="L132" s="76">
        <v>0</v>
      </c>
      <c r="M132" s="75">
        <v>37245.337726159589</v>
      </c>
      <c r="N132" s="75">
        <v>0</v>
      </c>
      <c r="O132" s="76">
        <v>5.63</v>
      </c>
      <c r="P132" s="75">
        <v>991420</v>
      </c>
      <c r="Q132" s="4"/>
      <c r="R132" s="39"/>
      <c r="S132" s="37"/>
      <c r="T132" s="44"/>
      <c r="U132" s="44"/>
    </row>
    <row r="133" spans="1:21" s="3" customFormat="1" ht="15.5" x14ac:dyDescent="0.35">
      <c r="A133" s="64" t="s">
        <v>84</v>
      </c>
      <c r="B133" s="65">
        <v>333</v>
      </c>
      <c r="C133" s="64" t="s">
        <v>88</v>
      </c>
      <c r="D133" s="75">
        <v>3734051</v>
      </c>
      <c r="E133" s="76">
        <v>5.61</v>
      </c>
      <c r="F133" s="77">
        <v>1.0779508561997577</v>
      </c>
      <c r="G133" s="77">
        <v>1167.73</v>
      </c>
      <c r="H133" s="76">
        <v>5.7866588294689789</v>
      </c>
      <c r="I133" s="76">
        <v>0.41845600631853408</v>
      </c>
      <c r="J133" s="75">
        <v>3851635.4155134121</v>
      </c>
      <c r="K133" s="76">
        <v>0</v>
      </c>
      <c r="L133" s="76">
        <v>0</v>
      </c>
      <c r="M133" s="75">
        <v>0</v>
      </c>
      <c r="N133" s="75">
        <v>0</v>
      </c>
      <c r="O133" s="76">
        <v>5.79</v>
      </c>
      <c r="P133" s="75">
        <v>3853860</v>
      </c>
      <c r="Q133" s="4"/>
      <c r="R133" s="39"/>
      <c r="S133" s="37"/>
      <c r="T133" s="44"/>
      <c r="U133" s="44"/>
    </row>
    <row r="134" spans="1:21" s="3" customFormat="1" ht="15.5" x14ac:dyDescent="0.35">
      <c r="A134" s="64" t="s">
        <v>84</v>
      </c>
      <c r="B134" s="65">
        <v>893</v>
      </c>
      <c r="C134" s="64" t="s">
        <v>188</v>
      </c>
      <c r="D134" s="75">
        <v>1524365</v>
      </c>
      <c r="E134" s="76">
        <v>5.57</v>
      </c>
      <c r="F134" s="77">
        <v>1.0211835834969105</v>
      </c>
      <c r="G134" s="77">
        <v>480.13</v>
      </c>
      <c r="H134" s="76">
        <v>5.4819205958830031</v>
      </c>
      <c r="I134" s="76">
        <v>0.11371777273255823</v>
      </c>
      <c r="J134" s="75">
        <v>1500259.6853497445</v>
      </c>
      <c r="K134" s="76">
        <v>0.14377940407295942</v>
      </c>
      <c r="L134" s="76">
        <v>0</v>
      </c>
      <c r="M134" s="75">
        <v>39348.699008203497</v>
      </c>
      <c r="N134" s="75">
        <v>0</v>
      </c>
      <c r="O134" s="76">
        <v>5.63</v>
      </c>
      <c r="P134" s="75">
        <v>1540786</v>
      </c>
      <c r="Q134" s="4"/>
      <c r="R134" s="39"/>
      <c r="S134" s="37"/>
      <c r="T134" s="44"/>
      <c r="U134" s="44"/>
    </row>
    <row r="135" spans="1:21" s="3" customFormat="1" ht="15.5" x14ac:dyDescent="0.35">
      <c r="A135" s="64" t="s">
        <v>84</v>
      </c>
      <c r="B135" s="65">
        <v>334</v>
      </c>
      <c r="C135" s="64" t="s">
        <v>89</v>
      </c>
      <c r="D135" s="75">
        <v>1731779</v>
      </c>
      <c r="E135" s="76">
        <v>5.61</v>
      </c>
      <c r="F135" s="77">
        <v>1.0877238133310674</v>
      </c>
      <c r="G135" s="77">
        <v>541.57000000000005</v>
      </c>
      <c r="H135" s="76">
        <v>5.8391220455318038</v>
      </c>
      <c r="I135" s="76">
        <v>0.47091922238135897</v>
      </c>
      <c r="J135" s="75">
        <v>1802507.1959332356</v>
      </c>
      <c r="K135" s="76">
        <v>0</v>
      </c>
      <c r="L135" s="76">
        <v>0</v>
      </c>
      <c r="M135" s="75">
        <v>0</v>
      </c>
      <c r="N135" s="75">
        <v>0</v>
      </c>
      <c r="O135" s="76">
        <v>5.84</v>
      </c>
      <c r="P135" s="75">
        <v>1802779</v>
      </c>
      <c r="Q135" s="4"/>
      <c r="R135" s="39"/>
      <c r="S135" s="37"/>
      <c r="T135" s="44"/>
      <c r="U135" s="44"/>
    </row>
    <row r="136" spans="1:21" s="3" customFormat="1" ht="15.5" x14ac:dyDescent="0.35">
      <c r="A136" s="64" t="s">
        <v>84</v>
      </c>
      <c r="B136" s="65">
        <v>860</v>
      </c>
      <c r="C136" s="64" t="s">
        <v>159</v>
      </c>
      <c r="D136" s="75">
        <v>6054789</v>
      </c>
      <c r="E136" s="76">
        <v>5.57</v>
      </c>
      <c r="F136" s="77">
        <v>1.0722197935836431</v>
      </c>
      <c r="G136" s="77">
        <v>1907.08</v>
      </c>
      <c r="H136" s="76">
        <v>5.7558933229534999</v>
      </c>
      <c r="I136" s="76">
        <v>0.38769049980305503</v>
      </c>
      <c r="J136" s="75">
        <v>6256860.9518527519</v>
      </c>
      <c r="K136" s="76">
        <v>0</v>
      </c>
      <c r="L136" s="76">
        <v>0</v>
      </c>
      <c r="M136" s="75">
        <v>0</v>
      </c>
      <c r="N136" s="75">
        <v>0</v>
      </c>
      <c r="O136" s="76">
        <v>5.76</v>
      </c>
      <c r="P136" s="75">
        <v>6261326</v>
      </c>
      <c r="Q136" s="4"/>
      <c r="R136" s="39"/>
      <c r="S136" s="37"/>
      <c r="T136" s="44"/>
      <c r="U136" s="44"/>
    </row>
    <row r="137" spans="1:21" s="3" customFormat="1" ht="15.5" x14ac:dyDescent="0.35">
      <c r="A137" s="64" t="s">
        <v>84</v>
      </c>
      <c r="B137" s="65">
        <v>861</v>
      </c>
      <c r="C137" s="64" t="s">
        <v>160</v>
      </c>
      <c r="D137" s="75">
        <v>2933005</v>
      </c>
      <c r="E137" s="76">
        <v>5.57</v>
      </c>
      <c r="F137" s="77">
        <v>1.0157573947140666</v>
      </c>
      <c r="G137" s="77">
        <v>923.81</v>
      </c>
      <c r="H137" s="76">
        <v>5.4527917139399928</v>
      </c>
      <c r="I137" s="76">
        <v>8.458889078954801E-2</v>
      </c>
      <c r="J137" s="75">
        <v>2871285.8025552956</v>
      </c>
      <c r="K137" s="76">
        <v>0.17290828601620412</v>
      </c>
      <c r="L137" s="76">
        <v>0</v>
      </c>
      <c r="M137" s="75">
        <v>91048.610111638831</v>
      </c>
      <c r="N137" s="75">
        <v>0</v>
      </c>
      <c r="O137" s="76">
        <v>5.63</v>
      </c>
      <c r="P137" s="75">
        <v>2964599</v>
      </c>
      <c r="Q137" s="4"/>
      <c r="R137" s="39"/>
      <c r="S137" s="37"/>
      <c r="T137" s="44"/>
      <c r="U137" s="44"/>
    </row>
    <row r="138" spans="1:21" s="3" customFormat="1" ht="15.5" x14ac:dyDescent="0.35">
      <c r="A138" s="64" t="s">
        <v>84</v>
      </c>
      <c r="B138" s="65">
        <v>894</v>
      </c>
      <c r="C138" s="64" t="s">
        <v>189</v>
      </c>
      <c r="D138" s="75">
        <v>1779945</v>
      </c>
      <c r="E138" s="76">
        <v>5.57</v>
      </c>
      <c r="F138" s="77">
        <v>1.0262080737546588</v>
      </c>
      <c r="G138" s="77">
        <v>560.63</v>
      </c>
      <c r="H138" s="76">
        <v>5.5088930786695398</v>
      </c>
      <c r="I138" s="76">
        <v>0.14069025551909498</v>
      </c>
      <c r="J138" s="75">
        <v>1760416.9142158674</v>
      </c>
      <c r="K138" s="76">
        <v>0.11680692128620684</v>
      </c>
      <c r="L138" s="76">
        <v>0</v>
      </c>
      <c r="M138" s="75">
        <v>37326.7146399911</v>
      </c>
      <c r="N138" s="75">
        <v>0</v>
      </c>
      <c r="O138" s="76">
        <v>5.63</v>
      </c>
      <c r="P138" s="75">
        <v>1799118</v>
      </c>
      <c r="Q138" s="4"/>
      <c r="R138" s="39"/>
      <c r="S138" s="37"/>
      <c r="T138" s="44"/>
      <c r="U138" s="44"/>
    </row>
    <row r="139" spans="1:21" s="3" customFormat="1" ht="15.5" x14ac:dyDescent="0.35">
      <c r="A139" s="64" t="s">
        <v>84</v>
      </c>
      <c r="B139" s="65">
        <v>335</v>
      </c>
      <c r="C139" s="64" t="s">
        <v>90</v>
      </c>
      <c r="D139" s="75">
        <v>3124889</v>
      </c>
      <c r="E139" s="76">
        <v>5.61</v>
      </c>
      <c r="F139" s="77">
        <v>1.0248390761987798</v>
      </c>
      <c r="G139" s="77">
        <v>977.23</v>
      </c>
      <c r="H139" s="76">
        <v>5.5015440221251835</v>
      </c>
      <c r="I139" s="76">
        <v>0.13334119897473862</v>
      </c>
      <c r="J139" s="75">
        <v>3064476.1029025945</v>
      </c>
      <c r="K139" s="76">
        <v>0.16455597783062181</v>
      </c>
      <c r="L139" s="76">
        <v>0</v>
      </c>
      <c r="M139" s="75">
        <v>91661.151782788569</v>
      </c>
      <c r="N139" s="75">
        <v>0</v>
      </c>
      <c r="O139" s="76">
        <v>5.67</v>
      </c>
      <c r="P139" s="75">
        <v>3158310</v>
      </c>
      <c r="Q139" s="4"/>
      <c r="R139" s="39"/>
      <c r="S139" s="37"/>
      <c r="T139" s="44"/>
      <c r="U139" s="44"/>
    </row>
    <row r="140" spans="1:21" s="3" customFormat="1" ht="15.5" x14ac:dyDescent="0.35">
      <c r="A140" s="64" t="s">
        <v>84</v>
      </c>
      <c r="B140" s="65">
        <v>937</v>
      </c>
      <c r="C140" s="64" t="s">
        <v>204</v>
      </c>
      <c r="D140" s="75">
        <v>2982042</v>
      </c>
      <c r="E140" s="76">
        <v>5.66</v>
      </c>
      <c r="F140" s="77">
        <v>1.09179712792258</v>
      </c>
      <c r="G140" s="77">
        <v>924.32</v>
      </c>
      <c r="H140" s="76">
        <v>5.8609884244215413</v>
      </c>
      <c r="I140" s="76">
        <v>0.4927856012710965</v>
      </c>
      <c r="J140" s="75">
        <v>3087934.4276629519</v>
      </c>
      <c r="K140" s="76">
        <v>0</v>
      </c>
      <c r="L140" s="76">
        <v>0</v>
      </c>
      <c r="M140" s="75">
        <v>0</v>
      </c>
      <c r="N140" s="75">
        <v>0</v>
      </c>
      <c r="O140" s="76">
        <v>5.86</v>
      </c>
      <c r="P140" s="75">
        <v>3087414</v>
      </c>
      <c r="Q140" s="4"/>
      <c r="R140" s="39"/>
      <c r="S140" s="37"/>
      <c r="T140" s="44"/>
      <c r="U140" s="44"/>
    </row>
    <row r="141" spans="1:21" s="3" customFormat="1" ht="15.5" x14ac:dyDescent="0.35">
      <c r="A141" s="64" t="s">
        <v>84</v>
      </c>
      <c r="B141" s="65">
        <v>336</v>
      </c>
      <c r="C141" s="64" t="s">
        <v>91</v>
      </c>
      <c r="D141" s="75">
        <v>2575780</v>
      </c>
      <c r="E141" s="76">
        <v>5.61</v>
      </c>
      <c r="F141" s="77">
        <v>1.0300602393673752</v>
      </c>
      <c r="G141" s="77">
        <v>805.51</v>
      </c>
      <c r="H141" s="76">
        <v>5.5295722849869664</v>
      </c>
      <c r="I141" s="76">
        <v>0.16136946183652157</v>
      </c>
      <c r="J141" s="75">
        <v>2538851.6896295152</v>
      </c>
      <c r="K141" s="76">
        <v>0.13652771496861327</v>
      </c>
      <c r="L141" s="76">
        <v>0</v>
      </c>
      <c r="M141" s="75">
        <v>62685.430620089573</v>
      </c>
      <c r="N141" s="75">
        <v>0</v>
      </c>
      <c r="O141" s="76">
        <v>5.67</v>
      </c>
      <c r="P141" s="75">
        <v>2603328</v>
      </c>
      <c r="Q141" s="4"/>
      <c r="R141" s="39"/>
      <c r="S141" s="37"/>
      <c r="T141" s="44"/>
      <c r="U141" s="44"/>
    </row>
    <row r="142" spans="1:21" s="3" customFormat="1" ht="15.5" x14ac:dyDescent="0.35">
      <c r="A142" s="64" t="s">
        <v>84</v>
      </c>
      <c r="B142" s="65">
        <v>885</v>
      </c>
      <c r="C142" s="64" t="s">
        <v>180</v>
      </c>
      <c r="D142" s="75">
        <v>3113530</v>
      </c>
      <c r="E142" s="76">
        <v>5.57</v>
      </c>
      <c r="F142" s="77">
        <v>1.0311389924610708</v>
      </c>
      <c r="G142" s="77">
        <v>980.67</v>
      </c>
      <c r="H142" s="76">
        <v>5.5353632503900254</v>
      </c>
      <c r="I142" s="76">
        <v>0.16716042723958058</v>
      </c>
      <c r="J142" s="75">
        <v>3094167.8668931923</v>
      </c>
      <c r="K142" s="76">
        <v>9.0336749565508079E-2</v>
      </c>
      <c r="L142" s="76">
        <v>0</v>
      </c>
      <c r="M142" s="75">
        <v>50496.607911951876</v>
      </c>
      <c r="N142" s="75">
        <v>0</v>
      </c>
      <c r="O142" s="76">
        <v>5.63</v>
      </c>
      <c r="P142" s="75">
        <v>3147069</v>
      </c>
      <c r="Q142" s="4"/>
      <c r="R142" s="39"/>
      <c r="S142" s="37"/>
      <c r="T142" s="44"/>
      <c r="U142" s="44"/>
    </row>
    <row r="143" spans="1:21" s="3" customFormat="1" ht="15.5" x14ac:dyDescent="0.35">
      <c r="A143" s="64" t="s">
        <v>107</v>
      </c>
      <c r="B143" s="65">
        <v>370</v>
      </c>
      <c r="C143" s="64" t="s">
        <v>108</v>
      </c>
      <c r="D143" s="75">
        <v>2328409</v>
      </c>
      <c r="E143" s="76">
        <v>5.57</v>
      </c>
      <c r="F143" s="77">
        <v>1.0160845280236204</v>
      </c>
      <c r="G143" s="77">
        <v>733.38</v>
      </c>
      <c r="H143" s="76">
        <v>5.4545478318958862</v>
      </c>
      <c r="I143" s="76">
        <v>8.6345008745441376E-2</v>
      </c>
      <c r="J143" s="75">
        <v>2280146.0847048089</v>
      </c>
      <c r="K143" s="76">
        <v>0.17115216806029654</v>
      </c>
      <c r="L143" s="76">
        <v>0</v>
      </c>
      <c r="M143" s="75">
        <v>71546.15889687436</v>
      </c>
      <c r="N143" s="75">
        <v>0</v>
      </c>
      <c r="O143" s="76">
        <v>5.63</v>
      </c>
      <c r="P143" s="75">
        <v>2353490</v>
      </c>
      <c r="Q143" s="4"/>
      <c r="R143" s="39"/>
      <c r="S143" s="37"/>
      <c r="T143" s="44"/>
      <c r="U143" s="44"/>
    </row>
    <row r="144" spans="1:21" s="3" customFormat="1" ht="15.5" x14ac:dyDescent="0.35">
      <c r="A144" s="64" t="s">
        <v>107</v>
      </c>
      <c r="B144" s="65">
        <v>380</v>
      </c>
      <c r="C144" s="64" t="s">
        <v>112</v>
      </c>
      <c r="D144" s="75">
        <v>6358722</v>
      </c>
      <c r="E144" s="76">
        <v>5.57</v>
      </c>
      <c r="F144" s="77">
        <v>1.0391779881064975</v>
      </c>
      <c r="G144" s="77">
        <v>2002.81</v>
      </c>
      <c r="H144" s="76">
        <v>5.5785182095090997</v>
      </c>
      <c r="I144" s="76">
        <v>0.21031538635865488</v>
      </c>
      <c r="J144" s="75">
        <v>6368445.8714565439</v>
      </c>
      <c r="K144" s="76">
        <v>4.718179044608739E-2</v>
      </c>
      <c r="L144" s="76">
        <v>0</v>
      </c>
      <c r="M144" s="75">
        <v>53862.812182297122</v>
      </c>
      <c r="N144" s="75">
        <v>0</v>
      </c>
      <c r="O144" s="76">
        <v>5.63</v>
      </c>
      <c r="P144" s="75">
        <v>6427218</v>
      </c>
      <c r="Q144" s="4"/>
      <c r="R144" s="39"/>
      <c r="S144" s="37"/>
      <c r="T144" s="44"/>
      <c r="U144" s="44"/>
    </row>
    <row r="145" spans="1:21" s="3" customFormat="1" ht="15.5" x14ac:dyDescent="0.35">
      <c r="A145" s="64" t="s">
        <v>107</v>
      </c>
      <c r="B145" s="65">
        <v>381</v>
      </c>
      <c r="C145" s="64" t="s">
        <v>113</v>
      </c>
      <c r="D145" s="75">
        <v>2140264</v>
      </c>
      <c r="E145" s="76">
        <v>5.57</v>
      </c>
      <c r="F145" s="77">
        <v>1.0168159345830234</v>
      </c>
      <c r="G145" s="77">
        <v>674.12</v>
      </c>
      <c r="H145" s="76">
        <v>5.458474170652944</v>
      </c>
      <c r="I145" s="76">
        <v>9.0271347502499211E-2</v>
      </c>
      <c r="J145" s="75">
        <v>2097409.9665147206</v>
      </c>
      <c r="K145" s="76">
        <v>0.16722582930320673</v>
      </c>
      <c r="L145" s="76">
        <v>0</v>
      </c>
      <c r="M145" s="75">
        <v>64256.257348430292</v>
      </c>
      <c r="N145" s="75">
        <v>0</v>
      </c>
      <c r="O145" s="76">
        <v>5.63</v>
      </c>
      <c r="P145" s="75">
        <v>2163319</v>
      </c>
      <c r="Q145" s="4"/>
      <c r="R145" s="39"/>
      <c r="S145" s="37"/>
      <c r="T145" s="44"/>
      <c r="U145" s="44"/>
    </row>
    <row r="146" spans="1:21" s="3" customFormat="1" ht="15.5" x14ac:dyDescent="0.35">
      <c r="A146" s="64" t="s">
        <v>107</v>
      </c>
      <c r="B146" s="65">
        <v>371</v>
      </c>
      <c r="C146" s="64" t="s">
        <v>109</v>
      </c>
      <c r="D146" s="75">
        <v>3305008</v>
      </c>
      <c r="E146" s="76">
        <v>5.57</v>
      </c>
      <c r="F146" s="77">
        <v>1.037564003931436</v>
      </c>
      <c r="G146" s="77">
        <v>1040.98</v>
      </c>
      <c r="H146" s="76">
        <v>5.5698540151040143</v>
      </c>
      <c r="I146" s="76">
        <v>0.20165119195356951</v>
      </c>
      <c r="J146" s="75">
        <v>3304920.7806064971</v>
      </c>
      <c r="K146" s="76">
        <v>5.5845984851242925E-2</v>
      </c>
      <c r="L146" s="76">
        <v>0</v>
      </c>
      <c r="M146" s="75">
        <v>33136.695386954707</v>
      </c>
      <c r="N146" s="75">
        <v>0</v>
      </c>
      <c r="O146" s="76">
        <v>5.63</v>
      </c>
      <c r="P146" s="75">
        <v>3340609</v>
      </c>
      <c r="Q146" s="4"/>
      <c r="R146" s="39"/>
      <c r="S146" s="37"/>
      <c r="T146" s="44"/>
      <c r="U146" s="44"/>
    </row>
    <row r="147" spans="1:21" s="3" customFormat="1" ht="15.5" x14ac:dyDescent="0.35">
      <c r="A147" s="64" t="s">
        <v>107</v>
      </c>
      <c r="B147" s="65">
        <v>811</v>
      </c>
      <c r="C147" s="64" t="s">
        <v>133</v>
      </c>
      <c r="D147" s="75">
        <v>1623867</v>
      </c>
      <c r="E147" s="76">
        <v>5.57</v>
      </c>
      <c r="F147" s="77">
        <v>1.0318809681937542</v>
      </c>
      <c r="G147" s="77">
        <v>511.47</v>
      </c>
      <c r="H147" s="76">
        <v>5.5393463266129253</v>
      </c>
      <c r="I147" s="76">
        <v>0.17114350346248042</v>
      </c>
      <c r="J147" s="75">
        <v>1614929.3954334464</v>
      </c>
      <c r="K147" s="76">
        <v>8.6353673342576265E-2</v>
      </c>
      <c r="L147" s="76">
        <v>0</v>
      </c>
      <c r="M147" s="75">
        <v>25175.368583580665</v>
      </c>
      <c r="N147" s="75">
        <v>0</v>
      </c>
      <c r="O147" s="76">
        <v>5.63</v>
      </c>
      <c r="P147" s="75">
        <v>1641359</v>
      </c>
      <c r="Q147" s="4"/>
      <c r="R147" s="39"/>
      <c r="S147" s="37"/>
      <c r="T147" s="44"/>
      <c r="U147" s="44"/>
    </row>
    <row r="148" spans="1:21" s="3" customFormat="1" ht="15.5" x14ac:dyDescent="0.35">
      <c r="A148" s="64" t="s">
        <v>107</v>
      </c>
      <c r="B148" s="65">
        <v>810</v>
      </c>
      <c r="C148" s="64" t="s">
        <v>132</v>
      </c>
      <c r="D148" s="75">
        <v>3135754</v>
      </c>
      <c r="E148" s="76">
        <v>5.57</v>
      </c>
      <c r="F148" s="77">
        <v>1.0008181322518592</v>
      </c>
      <c r="G148" s="77">
        <v>987.67</v>
      </c>
      <c r="H148" s="76">
        <v>5.3725947230145863</v>
      </c>
      <c r="I148" s="76">
        <v>4.3918998641414575E-3</v>
      </c>
      <c r="J148" s="75">
        <v>3024619.8591454951</v>
      </c>
      <c r="K148" s="76">
        <v>0.25310527694225549</v>
      </c>
      <c r="L148" s="76">
        <v>0</v>
      </c>
      <c r="M148" s="75">
        <v>142491.15866020776</v>
      </c>
      <c r="N148" s="75">
        <v>0</v>
      </c>
      <c r="O148" s="76">
        <v>5.63</v>
      </c>
      <c r="P148" s="75">
        <v>3169532</v>
      </c>
      <c r="Q148" s="4"/>
      <c r="R148" s="39"/>
      <c r="S148" s="37"/>
      <c r="T148" s="44"/>
      <c r="U148" s="44"/>
    </row>
    <row r="149" spans="1:21" s="3" customFormat="1" ht="15.5" x14ac:dyDescent="0.35">
      <c r="A149" s="64" t="s">
        <v>107</v>
      </c>
      <c r="B149" s="65">
        <v>382</v>
      </c>
      <c r="C149" s="64" t="s">
        <v>114</v>
      </c>
      <c r="D149" s="75">
        <v>3643071</v>
      </c>
      <c r="E149" s="76">
        <v>5.57</v>
      </c>
      <c r="F149" s="77">
        <v>1.0259786933012183</v>
      </c>
      <c r="G149" s="77">
        <v>1147.46</v>
      </c>
      <c r="H149" s="76">
        <v>5.5076617178718044</v>
      </c>
      <c r="I149" s="76">
        <v>0.13945889472135953</v>
      </c>
      <c r="J149" s="75">
        <v>3602298.2634298331</v>
      </c>
      <c r="K149" s="76">
        <v>0.11803828208395206</v>
      </c>
      <c r="L149" s="76">
        <v>0</v>
      </c>
      <c r="M149" s="75">
        <v>77203.198081229435</v>
      </c>
      <c r="N149" s="75">
        <v>0</v>
      </c>
      <c r="O149" s="76">
        <v>5.63</v>
      </c>
      <c r="P149" s="75">
        <v>3682314</v>
      </c>
      <c r="Q149" s="4"/>
      <c r="R149" s="39"/>
      <c r="S149" s="37"/>
      <c r="T149" s="44"/>
      <c r="U149" s="44"/>
    </row>
    <row r="150" spans="1:21" s="3" customFormat="1" ht="15.5" x14ac:dyDescent="0.35">
      <c r="A150" s="64" t="s">
        <v>107</v>
      </c>
      <c r="B150" s="65">
        <v>383</v>
      </c>
      <c r="C150" s="64" t="s">
        <v>115</v>
      </c>
      <c r="D150" s="75">
        <v>7449872</v>
      </c>
      <c r="E150" s="76">
        <v>5.57</v>
      </c>
      <c r="F150" s="77">
        <v>1.0885879710348425</v>
      </c>
      <c r="G150" s="77">
        <v>2346.4899999999998</v>
      </c>
      <c r="H150" s="76">
        <v>5.8437610193568563</v>
      </c>
      <c r="I150" s="76">
        <v>0.47555819620641149</v>
      </c>
      <c r="J150" s="75">
        <v>7816026.2727570813</v>
      </c>
      <c r="K150" s="76">
        <v>0</v>
      </c>
      <c r="L150" s="76">
        <v>0</v>
      </c>
      <c r="M150" s="75">
        <v>0</v>
      </c>
      <c r="N150" s="75">
        <v>0</v>
      </c>
      <c r="O150" s="76">
        <v>5.84</v>
      </c>
      <c r="P150" s="75">
        <v>7810996</v>
      </c>
      <c r="Q150" s="4"/>
      <c r="R150" s="39"/>
      <c r="S150" s="37"/>
      <c r="T150" s="44"/>
      <c r="U150" s="44"/>
    </row>
    <row r="151" spans="1:21" s="3" customFormat="1" ht="15.5" x14ac:dyDescent="0.35">
      <c r="A151" s="64" t="s">
        <v>107</v>
      </c>
      <c r="B151" s="65">
        <v>812</v>
      </c>
      <c r="C151" s="64" t="s">
        <v>134</v>
      </c>
      <c r="D151" s="75">
        <v>1713431</v>
      </c>
      <c r="E151" s="76">
        <v>5.57</v>
      </c>
      <c r="F151" s="77">
        <v>1.0071075629019051</v>
      </c>
      <c r="G151" s="77">
        <v>539.67999999999995</v>
      </c>
      <c r="H151" s="76">
        <v>5.4063576623861707</v>
      </c>
      <c r="I151" s="76">
        <v>3.8154839235725824E-2</v>
      </c>
      <c r="J151" s="75">
        <v>1663090.7688448441</v>
      </c>
      <c r="K151" s="76">
        <v>0.21934233757039934</v>
      </c>
      <c r="L151" s="76">
        <v>0</v>
      </c>
      <c r="M151" s="75">
        <v>67473.563461796075</v>
      </c>
      <c r="N151" s="75">
        <v>0</v>
      </c>
      <c r="O151" s="76">
        <v>5.63</v>
      </c>
      <c r="P151" s="75">
        <v>1731888</v>
      </c>
      <c r="Q151" s="4"/>
      <c r="R151" s="39"/>
      <c r="S151" s="37"/>
      <c r="T151" s="44"/>
      <c r="U151" s="44"/>
    </row>
    <row r="152" spans="1:21" s="3" customFormat="1" ht="15.5" x14ac:dyDescent="0.35">
      <c r="A152" s="64" t="s">
        <v>107</v>
      </c>
      <c r="B152" s="65">
        <v>813</v>
      </c>
      <c r="C152" s="64" t="s">
        <v>135</v>
      </c>
      <c r="D152" s="75">
        <v>1308186</v>
      </c>
      <c r="E152" s="76">
        <v>5.57</v>
      </c>
      <c r="F152" s="77">
        <v>1.0114820666462006</v>
      </c>
      <c r="G152" s="77">
        <v>412.04</v>
      </c>
      <c r="H152" s="76">
        <v>5.42984088573618</v>
      </c>
      <c r="I152" s="76">
        <v>6.1638062585735121E-2</v>
      </c>
      <c r="J152" s="75">
        <v>1275267.6339784795</v>
      </c>
      <c r="K152" s="76">
        <v>0.19585911422020086</v>
      </c>
      <c r="L152" s="76">
        <v>0</v>
      </c>
      <c r="M152" s="75">
        <v>46000.019971276197</v>
      </c>
      <c r="N152" s="75">
        <v>0</v>
      </c>
      <c r="O152" s="76">
        <v>5.63</v>
      </c>
      <c r="P152" s="75">
        <v>1322278</v>
      </c>
      <c r="Q152" s="4"/>
      <c r="R152" s="39"/>
      <c r="S152" s="37"/>
      <c r="T152" s="44"/>
      <c r="U152" s="44"/>
    </row>
    <row r="153" spans="1:21" s="3" customFormat="1" ht="15.5" x14ac:dyDescent="0.35">
      <c r="A153" s="64" t="s">
        <v>107</v>
      </c>
      <c r="B153" s="65">
        <v>815</v>
      </c>
      <c r="C153" s="64" t="s">
        <v>136</v>
      </c>
      <c r="D153" s="75">
        <v>3229541</v>
      </c>
      <c r="E153" s="76">
        <v>5.57</v>
      </c>
      <c r="F153" s="77">
        <v>1.0561786987968429</v>
      </c>
      <c r="G153" s="77">
        <v>1017.21</v>
      </c>
      <c r="H153" s="76">
        <v>5.6697814726325753</v>
      </c>
      <c r="I153" s="76">
        <v>0.30157864948213042</v>
      </c>
      <c r="J153" s="75">
        <v>3287394.2947126515</v>
      </c>
      <c r="K153" s="76">
        <v>0</v>
      </c>
      <c r="L153" s="76">
        <v>0</v>
      </c>
      <c r="M153" s="75">
        <v>0</v>
      </c>
      <c r="N153" s="75">
        <v>0</v>
      </c>
      <c r="O153" s="76">
        <v>5.67</v>
      </c>
      <c r="P153" s="75">
        <v>3287521</v>
      </c>
      <c r="Q153" s="4"/>
      <c r="R153" s="39"/>
      <c r="S153" s="37"/>
      <c r="T153" s="44"/>
      <c r="U153" s="44"/>
    </row>
    <row r="154" spans="1:21" s="3" customFormat="1" ht="15.5" x14ac:dyDescent="0.35">
      <c r="A154" s="64" t="s">
        <v>107</v>
      </c>
      <c r="B154" s="65">
        <v>372</v>
      </c>
      <c r="C154" s="64" t="s">
        <v>110</v>
      </c>
      <c r="D154" s="75">
        <v>2572527</v>
      </c>
      <c r="E154" s="76">
        <v>5.57</v>
      </c>
      <c r="F154" s="77">
        <v>1.0382081888124781</v>
      </c>
      <c r="G154" s="77">
        <v>810.27</v>
      </c>
      <c r="H154" s="76">
        <v>5.5733121302010549</v>
      </c>
      <c r="I154" s="76">
        <v>0.20510930705061003</v>
      </c>
      <c r="J154" s="75">
        <v>2574055.9432506654</v>
      </c>
      <c r="K154" s="76">
        <v>5.2387869754173977E-2</v>
      </c>
      <c r="L154" s="76">
        <v>0</v>
      </c>
      <c r="M154" s="75">
        <v>24195.541958657293</v>
      </c>
      <c r="N154" s="75">
        <v>0</v>
      </c>
      <c r="O154" s="76">
        <v>5.63</v>
      </c>
      <c r="P154" s="75">
        <v>2600238</v>
      </c>
      <c r="Q154" s="4"/>
      <c r="R154" s="39"/>
      <c r="S154" s="37"/>
      <c r="T154" s="44"/>
      <c r="U154" s="44"/>
    </row>
    <row r="155" spans="1:21" s="3" customFormat="1" ht="15.5" x14ac:dyDescent="0.35">
      <c r="A155" s="64" t="s">
        <v>107</v>
      </c>
      <c r="B155" s="65">
        <v>373</v>
      </c>
      <c r="C155" s="64" t="s">
        <v>111</v>
      </c>
      <c r="D155" s="75">
        <v>4516613</v>
      </c>
      <c r="E155" s="76">
        <v>5.57</v>
      </c>
      <c r="F155" s="77">
        <v>1.0309165377433456</v>
      </c>
      <c r="G155" s="77">
        <v>1422.6</v>
      </c>
      <c r="H155" s="76">
        <v>5.5341690683463094</v>
      </c>
      <c r="I155" s="76">
        <v>0.16596624519586456</v>
      </c>
      <c r="J155" s="75">
        <v>4487558.0824787915</v>
      </c>
      <c r="K155" s="76">
        <v>9.1530931609232979E-2</v>
      </c>
      <c r="L155" s="76">
        <v>0</v>
      </c>
      <c r="M155" s="75">
        <v>74220.784885158049</v>
      </c>
      <c r="N155" s="75">
        <v>0</v>
      </c>
      <c r="O155" s="76">
        <v>5.63</v>
      </c>
      <c r="P155" s="75">
        <v>4565266</v>
      </c>
      <c r="Q155" s="4"/>
      <c r="R155" s="39"/>
      <c r="S155" s="37"/>
      <c r="T155" s="44"/>
      <c r="U155" s="44"/>
    </row>
    <row r="156" spans="1:21" s="3" customFormat="1" ht="15.5" x14ac:dyDescent="0.35">
      <c r="A156" s="64" t="s">
        <v>107</v>
      </c>
      <c r="B156" s="65">
        <v>384</v>
      </c>
      <c r="C156" s="64" t="s">
        <v>116</v>
      </c>
      <c r="D156" s="75">
        <v>3160709</v>
      </c>
      <c r="E156" s="76">
        <v>5.57</v>
      </c>
      <c r="F156" s="77">
        <v>1.0608831285568594</v>
      </c>
      <c r="G156" s="77">
        <v>995.53</v>
      </c>
      <c r="H156" s="76">
        <v>5.6950358057516093</v>
      </c>
      <c r="I156" s="76">
        <v>0.32683298260116445</v>
      </c>
      <c r="J156" s="75">
        <v>3231660.0275489427</v>
      </c>
      <c r="K156" s="76">
        <v>0</v>
      </c>
      <c r="L156" s="76">
        <v>0</v>
      </c>
      <c r="M156" s="75">
        <v>0</v>
      </c>
      <c r="N156" s="75">
        <v>0</v>
      </c>
      <c r="O156" s="76">
        <v>5.7</v>
      </c>
      <c r="P156" s="75">
        <v>3234477</v>
      </c>
      <c r="Q156" s="4"/>
      <c r="R156" s="39"/>
      <c r="S156" s="37"/>
      <c r="T156" s="44"/>
      <c r="U156" s="44"/>
    </row>
    <row r="157" spans="1:21" s="3" customFormat="1" ht="15.5" x14ac:dyDescent="0.35">
      <c r="A157" s="64" t="s">
        <v>107</v>
      </c>
      <c r="B157" s="65">
        <v>816</v>
      </c>
      <c r="C157" s="64" t="s">
        <v>137</v>
      </c>
      <c r="D157" s="75">
        <v>1016857</v>
      </c>
      <c r="E157" s="76">
        <v>5.57</v>
      </c>
      <c r="F157" s="77">
        <v>1.0709992708841256</v>
      </c>
      <c r="G157" s="77">
        <v>320.27999999999997</v>
      </c>
      <c r="H157" s="76">
        <v>5.7493413095522312</v>
      </c>
      <c r="I157" s="76">
        <v>0.38113848640178638</v>
      </c>
      <c r="J157" s="75">
        <v>1049597.4497353313</v>
      </c>
      <c r="K157" s="76">
        <v>0</v>
      </c>
      <c r="L157" s="76">
        <v>0</v>
      </c>
      <c r="M157" s="75">
        <v>0</v>
      </c>
      <c r="N157" s="75">
        <v>0</v>
      </c>
      <c r="O157" s="76">
        <v>5.75</v>
      </c>
      <c r="P157" s="75">
        <v>1049718</v>
      </c>
      <c r="Q157" s="4"/>
      <c r="R157" s="39"/>
      <c r="S157" s="37"/>
      <c r="T157" s="44"/>
      <c r="U157" s="44"/>
    </row>
    <row r="158" spans="1:21" x14ac:dyDescent="0.35">
      <c r="G158" s="184"/>
    </row>
  </sheetData>
  <sortState xmlns:xlrd2="http://schemas.microsoft.com/office/spreadsheetml/2017/richdata2" ref="A8:P157">
    <sortCondition ref="A8:A157"/>
    <sortCondition ref="C8:C157"/>
  </sortState>
  <mergeCells count="3">
    <mergeCell ref="A4:A6"/>
    <mergeCell ref="B4:B6"/>
    <mergeCell ref="C4:C6"/>
  </mergeCells>
  <phoneticPr fontId="11" type="noConversion"/>
  <pageMargins left="0.7" right="0.7" top="0.75" bottom="0.75" header="0.3" footer="0.3"/>
  <pageSetup paperSize="9" orientation="portrait" r:id="rId1"/>
  <ignoredErrors>
    <ignoredError sqref="O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37-C506-468D-8DD6-B0E2A207D11A}">
  <sheetPr codeName="Sheet8">
    <tabColor theme="6" tint="0.39997558519241921"/>
  </sheetPr>
  <dimension ref="A1:P159"/>
  <sheetViews>
    <sheetView zoomScaleNormal="100" workbookViewId="0"/>
  </sheetViews>
  <sheetFormatPr defaultColWidth="8.7265625" defaultRowHeight="14.5" x14ac:dyDescent="0.35"/>
  <cols>
    <col min="1" max="1" width="35.7265625" style="21" customWidth="1"/>
    <col min="2" max="2" width="13.453125" style="36" bestFit="1" customWidth="1"/>
    <col min="3" max="3" width="39.1796875" style="36" bestFit="1" customWidth="1"/>
    <col min="4" max="4" width="19.26953125" style="36" customWidth="1"/>
    <col min="5" max="5" width="19.81640625" style="36" customWidth="1"/>
    <col min="6" max="6" width="18.54296875" style="36" customWidth="1"/>
    <col min="7" max="7" width="17.453125" style="36" customWidth="1"/>
    <col min="8" max="8" width="17.26953125" style="36" customWidth="1"/>
    <col min="9" max="9" width="16.1796875" style="36" customWidth="1"/>
    <col min="10" max="10" width="16.81640625" style="36" customWidth="1"/>
    <col min="11" max="11" width="18.453125" style="36" customWidth="1"/>
    <col min="12" max="12" width="3.453125" style="21" customWidth="1"/>
    <col min="13" max="13" width="20.7265625" style="36" bestFit="1" customWidth="1"/>
    <col min="14" max="14" width="20" style="36" bestFit="1" customWidth="1"/>
    <col min="15" max="15" width="22.453125" style="36" customWidth="1"/>
    <col min="16" max="16" width="13.54296875" style="21" bestFit="1" customWidth="1"/>
    <col min="17" max="16384" width="8.7265625" style="21"/>
  </cols>
  <sheetData>
    <row r="1" spans="1:16" ht="45" customHeight="1" x14ac:dyDescent="0.35">
      <c r="A1" s="151" t="s">
        <v>392</v>
      </c>
      <c r="B1" s="151"/>
      <c r="C1" s="151"/>
      <c r="D1" s="151"/>
      <c r="E1" s="151"/>
      <c r="F1" s="151"/>
      <c r="G1" s="151"/>
      <c r="H1" s="151"/>
      <c r="I1" s="151"/>
      <c r="J1" s="151"/>
      <c r="K1" s="151"/>
      <c r="M1" s="21"/>
      <c r="N1" s="21"/>
      <c r="O1" s="21"/>
    </row>
    <row r="2" spans="1:16" ht="18" customHeight="1" x14ac:dyDescent="0.35">
      <c r="A2" s="113" t="s">
        <v>399</v>
      </c>
      <c r="B2" s="114"/>
      <c r="C2" s="114"/>
      <c r="D2" s="114"/>
      <c r="E2" s="114"/>
      <c r="F2" s="114"/>
      <c r="G2" s="114"/>
      <c r="H2" s="114"/>
      <c r="I2" s="114"/>
      <c r="J2" s="114"/>
      <c r="K2" s="115"/>
      <c r="M2" s="21"/>
      <c r="N2" s="21"/>
    </row>
    <row r="3" spans="1:16" ht="16" customHeight="1" x14ac:dyDescent="0.35">
      <c r="A3" s="122" t="s">
        <v>401</v>
      </c>
      <c r="B3" s="123"/>
      <c r="C3" s="123"/>
      <c r="D3" s="123"/>
      <c r="E3" s="123"/>
      <c r="F3" s="123"/>
      <c r="G3" s="123"/>
      <c r="H3" s="123"/>
      <c r="I3" s="123"/>
      <c r="J3" s="123"/>
      <c r="K3" s="124"/>
      <c r="M3" s="21"/>
      <c r="N3" s="21"/>
    </row>
    <row r="4" spans="1:16" ht="15.75" customHeight="1" x14ac:dyDescent="0.35">
      <c r="A4" s="116" t="s">
        <v>404</v>
      </c>
      <c r="B4" s="117"/>
      <c r="C4" s="117"/>
      <c r="D4" s="117"/>
      <c r="E4" s="117"/>
      <c r="F4" s="117"/>
      <c r="G4" s="117"/>
      <c r="H4" s="117"/>
      <c r="I4" s="117"/>
      <c r="J4" s="117"/>
      <c r="K4" s="118"/>
      <c r="M4" s="21"/>
      <c r="N4" s="84"/>
    </row>
    <row r="5" spans="1:16" ht="15.75" customHeight="1" x14ac:dyDescent="0.35">
      <c r="A5" s="83"/>
      <c r="B5" s="83"/>
      <c r="C5" s="83"/>
      <c r="D5" s="83"/>
      <c r="E5" s="83"/>
      <c r="F5" s="83"/>
      <c r="G5" s="83"/>
      <c r="H5" s="24"/>
      <c r="I5" s="24"/>
      <c r="J5" s="24"/>
      <c r="K5" s="23"/>
      <c r="M5" s="21"/>
      <c r="N5" s="84"/>
    </row>
    <row r="6" spans="1:16" ht="194.5" customHeight="1" x14ac:dyDescent="0.35">
      <c r="A6" s="212" t="s">
        <v>210</v>
      </c>
      <c r="B6" s="215" t="s">
        <v>211</v>
      </c>
      <c r="C6" s="215" t="s">
        <v>212</v>
      </c>
      <c r="D6" s="185" t="s">
        <v>278</v>
      </c>
      <c r="E6" s="185" t="s">
        <v>359</v>
      </c>
      <c r="F6" s="194" t="s">
        <v>363</v>
      </c>
      <c r="G6" s="194" t="s">
        <v>279</v>
      </c>
      <c r="H6" s="194" t="s">
        <v>360</v>
      </c>
      <c r="I6" s="194" t="s">
        <v>280</v>
      </c>
      <c r="J6" s="194" t="s">
        <v>281</v>
      </c>
      <c r="K6" s="194" t="s">
        <v>282</v>
      </c>
      <c r="L6" s="162"/>
      <c r="M6" s="194" t="s">
        <v>376</v>
      </c>
      <c r="N6" s="194" t="s">
        <v>283</v>
      </c>
      <c r="O6" s="194" t="s">
        <v>407</v>
      </c>
    </row>
    <row r="7" spans="1:16" ht="35.15" customHeight="1" x14ac:dyDescent="0.35">
      <c r="A7" s="213"/>
      <c r="B7" s="216"/>
      <c r="C7" s="216"/>
      <c r="D7" s="186" t="s">
        <v>213</v>
      </c>
      <c r="E7" s="186" t="s">
        <v>214</v>
      </c>
      <c r="F7" s="188" t="s">
        <v>215</v>
      </c>
      <c r="G7" s="188" t="s">
        <v>216</v>
      </c>
      <c r="H7" s="188" t="s">
        <v>217</v>
      </c>
      <c r="I7" s="188" t="s">
        <v>218</v>
      </c>
      <c r="J7" s="188" t="s">
        <v>219</v>
      </c>
      <c r="K7" s="188" t="s">
        <v>220</v>
      </c>
      <c r="L7" s="163"/>
      <c r="M7" s="188" t="s">
        <v>221</v>
      </c>
      <c r="N7" s="188" t="s">
        <v>222</v>
      </c>
      <c r="O7" s="188" t="s">
        <v>223</v>
      </c>
    </row>
    <row r="8" spans="1:16" ht="41.5" customHeight="1" x14ac:dyDescent="0.35">
      <c r="A8" s="214"/>
      <c r="B8" s="217"/>
      <c r="C8" s="217"/>
      <c r="D8" s="186"/>
      <c r="E8" s="186"/>
      <c r="F8" s="188"/>
      <c r="G8" s="195" t="s">
        <v>284</v>
      </c>
      <c r="H8" s="195" t="s">
        <v>285</v>
      </c>
      <c r="I8" s="188"/>
      <c r="J8" s="188"/>
      <c r="K8" s="195" t="s">
        <v>286</v>
      </c>
      <c r="L8" s="164"/>
      <c r="M8" s="195" t="s">
        <v>287</v>
      </c>
      <c r="N8" s="195" t="s">
        <v>288</v>
      </c>
      <c r="O8" s="195" t="s">
        <v>289</v>
      </c>
    </row>
    <row r="9" spans="1:16" ht="18" customHeight="1" x14ac:dyDescent="0.35">
      <c r="A9" s="58" t="s">
        <v>266</v>
      </c>
      <c r="B9" s="58"/>
      <c r="C9" s="58"/>
      <c r="D9" s="85">
        <f>SUMPRODUCT(F10:F159, D10:D159)/SUM(F10:F159)</f>
        <v>3.1894585320985702</v>
      </c>
      <c r="E9" s="85">
        <f>SUMPRODUCT(F10:F159,E10:E159)/SUM(F10:F159)</f>
        <v>0.48273980810424255</v>
      </c>
      <c r="F9" s="89">
        <f>SUM(F10:F159)</f>
        <v>29224.19999999999</v>
      </c>
      <c r="G9" s="85">
        <f>SUMPRODUCT(F10:F159, G10:G159)/SUM(F10:F159)</f>
        <v>3.2891514019203267</v>
      </c>
      <c r="H9" s="85">
        <f>SUMPRODUCT(F10:F159,H10:H159)/SUM(F10:F159)</f>
        <v>3.7718912100245694</v>
      </c>
      <c r="I9" s="85">
        <f>SUMPRODUCT(F10:F159,I10:I159)/SUM(F10:F159)</f>
        <v>4.3972470144606186</v>
      </c>
      <c r="J9" s="85">
        <f>SUMPRODUCT(F10:F159,J10:J159)/SUM(F10:F159)</f>
        <v>4.3623283511610245</v>
      </c>
      <c r="K9" s="85">
        <f>J9-(ROUND(D9,2)+E9)</f>
        <v>0.68958854305678186</v>
      </c>
      <c r="L9" s="162"/>
      <c r="M9" s="73">
        <f>SUM(M10:M159)</f>
        <v>54790006.488000013</v>
      </c>
      <c r="N9" s="73">
        <f>SUM(N10:N159)</f>
        <v>8041379</v>
      </c>
      <c r="O9" s="73">
        <f>SUM(O10:O159)</f>
        <v>72666800</v>
      </c>
      <c r="P9" s="53"/>
    </row>
    <row r="10" spans="1:16" ht="15.5" x14ac:dyDescent="0.35">
      <c r="A10" s="64" t="s">
        <v>144</v>
      </c>
      <c r="B10" s="65">
        <v>831</v>
      </c>
      <c r="C10" s="64" t="s">
        <v>146</v>
      </c>
      <c r="D10" s="76">
        <v>4.5317670000000003</v>
      </c>
      <c r="E10" s="76">
        <v>0.5</v>
      </c>
      <c r="F10" s="77">
        <v>440.33</v>
      </c>
      <c r="G10" s="76">
        <v>4.67</v>
      </c>
      <c r="H10" s="76">
        <v>5.17</v>
      </c>
      <c r="I10" s="76">
        <v>5.17</v>
      </c>
      <c r="J10" s="76">
        <v>5.17</v>
      </c>
      <c r="K10" s="76">
        <v>0.13999999999999968</v>
      </c>
      <c r="L10" s="162"/>
      <c r="M10" s="75">
        <v>1172114.4269999999</v>
      </c>
      <c r="N10" s="75">
        <v>125494</v>
      </c>
      <c r="O10" s="75">
        <v>1297609</v>
      </c>
    </row>
    <row r="11" spans="1:16" ht="15.5" x14ac:dyDescent="0.35">
      <c r="A11" s="64" t="s">
        <v>144</v>
      </c>
      <c r="B11" s="65">
        <v>830</v>
      </c>
      <c r="C11" s="64" t="s">
        <v>145</v>
      </c>
      <c r="D11" s="76">
        <v>3.2177614999999999</v>
      </c>
      <c r="E11" s="76">
        <v>0.48</v>
      </c>
      <c r="F11" s="77">
        <v>535.92999999999995</v>
      </c>
      <c r="G11" s="76">
        <v>3.32</v>
      </c>
      <c r="H11" s="76">
        <v>3.8</v>
      </c>
      <c r="I11" s="76">
        <v>3.8</v>
      </c>
      <c r="J11" s="76">
        <v>3.8</v>
      </c>
      <c r="K11" s="76">
        <v>9.9999999999999645E-2</v>
      </c>
      <c r="L11" s="162"/>
      <c r="M11" s="75">
        <v>1014193.9319999998</v>
      </c>
      <c r="N11" s="75">
        <v>146630</v>
      </c>
      <c r="O11" s="75">
        <v>1160825</v>
      </c>
    </row>
    <row r="12" spans="1:16" ht="15.5" x14ac:dyDescent="0.35">
      <c r="A12" s="64" t="s">
        <v>144</v>
      </c>
      <c r="B12" s="65">
        <v>856</v>
      </c>
      <c r="C12" s="64" t="s">
        <v>157</v>
      </c>
      <c r="D12" s="166"/>
      <c r="E12" s="166"/>
      <c r="F12" s="167"/>
      <c r="G12" s="166"/>
      <c r="H12" s="166"/>
      <c r="I12" s="166"/>
      <c r="J12" s="166"/>
      <c r="K12" s="166"/>
      <c r="L12" s="162"/>
      <c r="M12" s="166"/>
      <c r="N12" s="166"/>
      <c r="O12" s="166"/>
    </row>
    <row r="13" spans="1:16" ht="15.5" x14ac:dyDescent="0.35">
      <c r="A13" s="64" t="s">
        <v>144</v>
      </c>
      <c r="B13" s="65">
        <v>855</v>
      </c>
      <c r="C13" s="64" t="s">
        <v>156</v>
      </c>
      <c r="D13" s="76">
        <v>2.8556339999999998</v>
      </c>
      <c r="E13" s="76">
        <v>0.76</v>
      </c>
      <c r="F13" s="77">
        <v>83</v>
      </c>
      <c r="G13" s="76">
        <v>2.94</v>
      </c>
      <c r="H13" s="76">
        <v>3.7</v>
      </c>
      <c r="I13" s="76">
        <v>3.8</v>
      </c>
      <c r="J13" s="76">
        <v>3.8</v>
      </c>
      <c r="K13" s="76">
        <v>0.17999999999999972</v>
      </c>
      <c r="L13" s="162"/>
      <c r="M13" s="75">
        <v>139091.4</v>
      </c>
      <c r="N13" s="75">
        <v>35956</v>
      </c>
      <c r="O13" s="75">
        <v>179778</v>
      </c>
    </row>
    <row r="14" spans="1:16" ht="15.5" x14ac:dyDescent="0.35">
      <c r="A14" s="64" t="s">
        <v>144</v>
      </c>
      <c r="B14" s="65">
        <v>925</v>
      </c>
      <c r="C14" s="64" t="s">
        <v>197</v>
      </c>
      <c r="D14" s="76">
        <v>2.5141995000000001</v>
      </c>
      <c r="E14" s="76">
        <v>0.55000000000000004</v>
      </c>
      <c r="F14" s="77">
        <v>290.93</v>
      </c>
      <c r="G14" s="76">
        <v>2.59</v>
      </c>
      <c r="H14" s="76">
        <v>3.1399999999999997</v>
      </c>
      <c r="I14" s="76">
        <v>3.8</v>
      </c>
      <c r="J14" s="76">
        <v>3.8</v>
      </c>
      <c r="K14" s="76">
        <v>0.74000000000000021</v>
      </c>
      <c r="L14" s="165"/>
      <c r="M14" s="76">
        <v>429499.95899999997</v>
      </c>
      <c r="N14" s="76">
        <v>91207</v>
      </c>
      <c r="O14" s="76">
        <v>630155</v>
      </c>
    </row>
    <row r="15" spans="1:16" ht="15.5" x14ac:dyDescent="0.35">
      <c r="A15" s="64" t="s">
        <v>144</v>
      </c>
      <c r="B15" s="65">
        <v>940</v>
      </c>
      <c r="C15" s="64" t="s">
        <v>206</v>
      </c>
      <c r="D15" s="76">
        <v>4.7283505000000003</v>
      </c>
      <c r="E15" s="76">
        <v>0.4</v>
      </c>
      <c r="F15" s="77">
        <v>346.17</v>
      </c>
      <c r="G15" s="76">
        <v>4.88</v>
      </c>
      <c r="H15" s="76">
        <v>5.28</v>
      </c>
      <c r="I15" s="76">
        <v>5.28</v>
      </c>
      <c r="J15" s="76">
        <v>5.28</v>
      </c>
      <c r="K15" s="76">
        <v>0.14999999999999947</v>
      </c>
      <c r="L15" s="165"/>
      <c r="M15" s="76">
        <v>962906.47200000007</v>
      </c>
      <c r="N15" s="76">
        <v>78927</v>
      </c>
      <c r="O15" s="76">
        <v>1041834</v>
      </c>
    </row>
    <row r="16" spans="1:16" ht="15.5" x14ac:dyDescent="0.35">
      <c r="A16" s="64" t="s">
        <v>144</v>
      </c>
      <c r="B16" s="65">
        <v>892</v>
      </c>
      <c r="C16" s="64" t="s">
        <v>187</v>
      </c>
      <c r="D16" s="76">
        <v>3.414345</v>
      </c>
      <c r="E16" s="76">
        <v>0.47</v>
      </c>
      <c r="F16" s="77">
        <v>69</v>
      </c>
      <c r="G16" s="76">
        <v>3.52</v>
      </c>
      <c r="H16" s="76">
        <v>3.99</v>
      </c>
      <c r="I16" s="76">
        <v>3.99</v>
      </c>
      <c r="J16" s="76">
        <v>3.99</v>
      </c>
      <c r="K16" s="76">
        <v>0.11000000000000032</v>
      </c>
      <c r="L16" s="162"/>
      <c r="M16" s="75">
        <v>138441.60000000001</v>
      </c>
      <c r="N16" s="75">
        <v>18485</v>
      </c>
      <c r="O16" s="75">
        <v>156927</v>
      </c>
    </row>
    <row r="17" spans="1:16" ht="15.5" x14ac:dyDescent="0.35">
      <c r="A17" s="64" t="s">
        <v>144</v>
      </c>
      <c r="B17" s="65">
        <v>891</v>
      </c>
      <c r="C17" s="64" t="s">
        <v>186</v>
      </c>
      <c r="D17" s="166"/>
      <c r="E17" s="166"/>
      <c r="F17" s="167"/>
      <c r="G17" s="166"/>
      <c r="H17" s="166"/>
      <c r="I17" s="166"/>
      <c r="J17" s="166"/>
      <c r="K17" s="166"/>
      <c r="L17" s="162"/>
      <c r="M17" s="166"/>
      <c r="N17" s="166"/>
      <c r="O17" s="166"/>
      <c r="P17" s="53"/>
    </row>
    <row r="18" spans="1:16" ht="15.5" x14ac:dyDescent="0.35">
      <c r="A18" s="64" t="s">
        <v>144</v>
      </c>
      <c r="B18" s="65">
        <v>857</v>
      </c>
      <c r="C18" s="64" t="s">
        <v>158</v>
      </c>
      <c r="D18" s="166"/>
      <c r="E18" s="166"/>
      <c r="F18" s="167"/>
      <c r="G18" s="166"/>
      <c r="H18" s="166"/>
      <c r="I18" s="166"/>
      <c r="J18" s="166"/>
      <c r="K18" s="166"/>
      <c r="L18" s="162"/>
      <c r="M18" s="166"/>
      <c r="N18" s="166"/>
      <c r="O18" s="166"/>
    </row>
    <row r="19" spans="1:16" ht="15.5" x14ac:dyDescent="0.35">
      <c r="A19" s="64" t="s">
        <v>144</v>
      </c>
      <c r="B19" s="65">
        <v>941</v>
      </c>
      <c r="C19" s="64" t="s">
        <v>207</v>
      </c>
      <c r="D19" s="76">
        <v>4.7283505000000003</v>
      </c>
      <c r="E19" s="76">
        <v>0.56000000000000005</v>
      </c>
      <c r="F19" s="77">
        <v>284.27</v>
      </c>
      <c r="G19" s="76">
        <v>4.88</v>
      </c>
      <c r="H19" s="76">
        <v>5.4399999999999995</v>
      </c>
      <c r="I19" s="76">
        <v>5.4399999999999995</v>
      </c>
      <c r="J19" s="76">
        <v>5.4399999999999995</v>
      </c>
      <c r="K19" s="76">
        <v>0.14999999999999858</v>
      </c>
      <c r="L19" s="165"/>
      <c r="M19" s="76">
        <v>790725.43199999991</v>
      </c>
      <c r="N19" s="76">
        <v>90739</v>
      </c>
      <c r="O19" s="76">
        <v>881465</v>
      </c>
    </row>
    <row r="20" spans="1:16" ht="15.5" x14ac:dyDescent="0.35">
      <c r="A20" s="64" t="s">
        <v>138</v>
      </c>
      <c r="B20" s="65">
        <v>822</v>
      </c>
      <c r="C20" s="64" t="s">
        <v>269</v>
      </c>
      <c r="D20" s="76">
        <v>0.91049200000000008</v>
      </c>
      <c r="E20" s="76">
        <v>0.37</v>
      </c>
      <c r="F20" s="77">
        <v>201.4</v>
      </c>
      <c r="G20" s="76">
        <v>0.94</v>
      </c>
      <c r="H20" s="76">
        <v>1.31</v>
      </c>
      <c r="I20" s="76">
        <v>3.8</v>
      </c>
      <c r="J20" s="76">
        <v>3.8</v>
      </c>
      <c r="K20" s="76">
        <v>2.5199999999999996</v>
      </c>
      <c r="L20" s="162"/>
      <c r="M20" s="75">
        <v>107910.12000000001</v>
      </c>
      <c r="N20" s="75">
        <v>42475</v>
      </c>
      <c r="O20" s="75">
        <v>436233</v>
      </c>
    </row>
    <row r="21" spans="1:16" ht="15.5" x14ac:dyDescent="0.35">
      <c r="A21" s="64" t="s">
        <v>138</v>
      </c>
      <c r="B21" s="65">
        <v>873</v>
      </c>
      <c r="C21" s="64" t="s">
        <v>169</v>
      </c>
      <c r="D21" s="76">
        <v>3.6523145000000001</v>
      </c>
      <c r="E21" s="76">
        <v>0.46</v>
      </c>
      <c r="F21" s="77">
        <v>481.13</v>
      </c>
      <c r="G21" s="76">
        <v>3.77</v>
      </c>
      <c r="H21" s="76">
        <v>4.2300000000000004</v>
      </c>
      <c r="I21" s="76">
        <v>4.2300000000000004</v>
      </c>
      <c r="J21" s="76">
        <v>4.2300000000000004</v>
      </c>
      <c r="K21" s="76">
        <v>0.12000000000000011</v>
      </c>
      <c r="L21" s="162"/>
      <c r="M21" s="75">
        <v>1033900.257</v>
      </c>
      <c r="N21" s="75">
        <v>126152</v>
      </c>
      <c r="O21" s="75">
        <v>1160053</v>
      </c>
    </row>
    <row r="22" spans="1:16" ht="15.5" x14ac:dyDescent="0.35">
      <c r="A22" s="64" t="s">
        <v>138</v>
      </c>
      <c r="B22" s="65">
        <v>823</v>
      </c>
      <c r="C22" s="64" t="s">
        <v>140</v>
      </c>
      <c r="D22" s="76">
        <v>2.3279624999999999</v>
      </c>
      <c r="E22" s="76">
        <v>0.45</v>
      </c>
      <c r="F22" s="77">
        <v>149</v>
      </c>
      <c r="G22" s="76">
        <v>2.4</v>
      </c>
      <c r="H22" s="76">
        <v>2.85</v>
      </c>
      <c r="I22" s="76">
        <v>3.8</v>
      </c>
      <c r="J22" s="76">
        <v>3.8</v>
      </c>
      <c r="K22" s="76">
        <v>1.0199999999999996</v>
      </c>
      <c r="L22" s="162"/>
      <c r="M22" s="75">
        <v>203831.99999999997</v>
      </c>
      <c r="N22" s="75">
        <v>38219</v>
      </c>
      <c r="O22" s="75">
        <v>322734</v>
      </c>
    </row>
    <row r="23" spans="1:16" ht="15.5" x14ac:dyDescent="0.35">
      <c r="A23" s="64" t="s">
        <v>138</v>
      </c>
      <c r="B23" s="65">
        <v>881</v>
      </c>
      <c r="C23" s="64" t="s">
        <v>176</v>
      </c>
      <c r="D23" s="76">
        <v>2.0486070000000001</v>
      </c>
      <c r="E23" s="76">
        <v>0.39</v>
      </c>
      <c r="F23" s="77">
        <v>233.13</v>
      </c>
      <c r="G23" s="76">
        <v>2.11</v>
      </c>
      <c r="H23" s="76">
        <v>2.5</v>
      </c>
      <c r="I23" s="76">
        <v>3.8</v>
      </c>
      <c r="J23" s="76">
        <v>3.8</v>
      </c>
      <c r="K23" s="76">
        <v>1.3599999999999999</v>
      </c>
      <c r="L23" s="162"/>
      <c r="M23" s="75">
        <v>280385.451</v>
      </c>
      <c r="N23" s="75">
        <v>51825</v>
      </c>
      <c r="O23" s="75">
        <v>504960</v>
      </c>
    </row>
    <row r="24" spans="1:16" ht="15.5" x14ac:dyDescent="0.35">
      <c r="A24" s="64" t="s">
        <v>138</v>
      </c>
      <c r="B24" s="65">
        <v>919</v>
      </c>
      <c r="C24" s="64" t="s">
        <v>195</v>
      </c>
      <c r="D24" s="76">
        <v>2.2969230000000005</v>
      </c>
      <c r="E24" s="76">
        <v>0.39</v>
      </c>
      <c r="F24" s="77">
        <v>1343.55</v>
      </c>
      <c r="G24" s="76">
        <v>2.37</v>
      </c>
      <c r="H24" s="76">
        <v>2.7600000000000002</v>
      </c>
      <c r="I24" s="76">
        <v>3.8</v>
      </c>
      <c r="J24" s="76">
        <v>3.8</v>
      </c>
      <c r="K24" s="76">
        <v>1.1099999999999999</v>
      </c>
      <c r="L24" s="165"/>
      <c r="M24" s="76">
        <v>1815001.6950000001</v>
      </c>
      <c r="N24" s="76">
        <v>298671</v>
      </c>
      <c r="O24" s="76">
        <v>2910130</v>
      </c>
    </row>
    <row r="25" spans="1:16" ht="15.5" x14ac:dyDescent="0.35">
      <c r="A25" s="64" t="s">
        <v>138</v>
      </c>
      <c r="B25" s="65">
        <v>821</v>
      </c>
      <c r="C25" s="64" t="s">
        <v>139</v>
      </c>
      <c r="D25" s="76">
        <v>4.3144904999999998</v>
      </c>
      <c r="E25" s="76">
        <v>0.39</v>
      </c>
      <c r="F25" s="77">
        <v>619.70000000000005</v>
      </c>
      <c r="G25" s="76">
        <v>4.45</v>
      </c>
      <c r="H25" s="76">
        <v>4.84</v>
      </c>
      <c r="I25" s="76">
        <v>4.84</v>
      </c>
      <c r="J25" s="76">
        <v>4.84</v>
      </c>
      <c r="K25" s="76">
        <v>0.14000000000000057</v>
      </c>
      <c r="L25" s="162"/>
      <c r="M25" s="75">
        <v>1571869.0500000003</v>
      </c>
      <c r="N25" s="75">
        <v>137759</v>
      </c>
      <c r="O25" s="75">
        <v>1709629</v>
      </c>
    </row>
    <row r="26" spans="1:16" ht="15.5" x14ac:dyDescent="0.35">
      <c r="A26" s="64" t="s">
        <v>138</v>
      </c>
      <c r="B26" s="65">
        <v>926</v>
      </c>
      <c r="C26" s="64" t="s">
        <v>198</v>
      </c>
      <c r="D26" s="76">
        <v>2.6590505000000002</v>
      </c>
      <c r="E26" s="76">
        <v>0.51</v>
      </c>
      <c r="F26" s="77">
        <v>187.43</v>
      </c>
      <c r="G26" s="76">
        <v>2.74</v>
      </c>
      <c r="H26" s="76">
        <v>3.25</v>
      </c>
      <c r="I26" s="76">
        <v>3.8</v>
      </c>
      <c r="J26" s="76">
        <v>3.8</v>
      </c>
      <c r="K26" s="76">
        <v>0.62999999999999989</v>
      </c>
      <c r="L26" s="165"/>
      <c r="M26" s="76">
        <v>292728.174</v>
      </c>
      <c r="N26" s="76">
        <v>54486</v>
      </c>
      <c r="O26" s="76">
        <v>405974</v>
      </c>
    </row>
    <row r="27" spans="1:16" ht="15.5" x14ac:dyDescent="0.35">
      <c r="A27" s="64" t="s">
        <v>138</v>
      </c>
      <c r="B27" s="65">
        <v>874</v>
      </c>
      <c r="C27" s="64" t="s">
        <v>170</v>
      </c>
      <c r="D27" s="76">
        <v>4.6145390000000006</v>
      </c>
      <c r="E27" s="76">
        <v>0.4</v>
      </c>
      <c r="F27" s="77">
        <v>85.4</v>
      </c>
      <c r="G27" s="76">
        <v>4.76</v>
      </c>
      <c r="H27" s="76">
        <v>5.16</v>
      </c>
      <c r="I27" s="76">
        <v>5.16</v>
      </c>
      <c r="J27" s="76">
        <v>5.16</v>
      </c>
      <c r="K27" s="76">
        <v>0.14999999999999947</v>
      </c>
      <c r="L27" s="162"/>
      <c r="M27" s="75">
        <v>231707.28000000003</v>
      </c>
      <c r="N27" s="75">
        <v>19471</v>
      </c>
      <c r="O27" s="75">
        <v>251179</v>
      </c>
    </row>
    <row r="28" spans="1:16" ht="15.5" x14ac:dyDescent="0.35">
      <c r="A28" s="64" t="s">
        <v>138</v>
      </c>
      <c r="B28" s="65">
        <v>882</v>
      </c>
      <c r="C28" s="64" t="s">
        <v>177</v>
      </c>
      <c r="D28" s="166"/>
      <c r="E28" s="166"/>
      <c r="F28" s="167"/>
      <c r="G28" s="166"/>
      <c r="H28" s="166"/>
      <c r="I28" s="166"/>
      <c r="J28" s="166"/>
      <c r="K28" s="166"/>
      <c r="L28" s="162"/>
      <c r="M28" s="166"/>
      <c r="N28" s="166"/>
      <c r="O28" s="166"/>
    </row>
    <row r="29" spans="1:16" ht="15.5" x14ac:dyDescent="0.35">
      <c r="A29" s="64" t="s">
        <v>138</v>
      </c>
      <c r="B29" s="65">
        <v>935</v>
      </c>
      <c r="C29" s="64" t="s">
        <v>202</v>
      </c>
      <c r="D29" s="76">
        <v>2.9694455000000004</v>
      </c>
      <c r="E29" s="76">
        <v>0.42</v>
      </c>
      <c r="F29" s="77">
        <v>75.400000000000006</v>
      </c>
      <c r="G29" s="76">
        <v>3.06</v>
      </c>
      <c r="H29" s="76">
        <v>3.48</v>
      </c>
      <c r="I29" s="76">
        <v>3.8</v>
      </c>
      <c r="J29" s="76">
        <v>3.8</v>
      </c>
      <c r="K29" s="76">
        <v>0.4099999999999997</v>
      </c>
      <c r="L29" s="165"/>
      <c r="M29" s="76">
        <v>131512.68</v>
      </c>
      <c r="N29" s="76">
        <v>18051</v>
      </c>
      <c r="O29" s="76">
        <v>163317</v>
      </c>
    </row>
    <row r="30" spans="1:16" ht="15.5" x14ac:dyDescent="0.35">
      <c r="A30" s="64" t="s">
        <v>138</v>
      </c>
      <c r="B30" s="65">
        <v>883</v>
      </c>
      <c r="C30" s="64" t="s">
        <v>178</v>
      </c>
      <c r="D30" s="166"/>
      <c r="E30" s="166"/>
      <c r="F30" s="167"/>
      <c r="G30" s="166"/>
      <c r="H30" s="166"/>
      <c r="I30" s="166"/>
      <c r="J30" s="166"/>
      <c r="K30" s="166"/>
      <c r="L30" s="162"/>
      <c r="M30" s="166"/>
      <c r="N30" s="166"/>
      <c r="O30" s="166"/>
    </row>
    <row r="31" spans="1:16" ht="15.5" x14ac:dyDescent="0.35">
      <c r="A31" s="64" t="s">
        <v>50</v>
      </c>
      <c r="B31" s="65">
        <v>202</v>
      </c>
      <c r="C31" s="64" t="s">
        <v>51</v>
      </c>
      <c r="D31" s="76">
        <v>0</v>
      </c>
      <c r="E31" s="76">
        <v>0.52</v>
      </c>
      <c r="F31" s="77">
        <v>74</v>
      </c>
      <c r="G31" s="76">
        <v>0</v>
      </c>
      <c r="H31" s="76">
        <v>0.52</v>
      </c>
      <c r="I31" s="76">
        <v>3.8</v>
      </c>
      <c r="J31" s="76">
        <v>3.8</v>
      </c>
      <c r="K31" s="76">
        <v>3.28</v>
      </c>
      <c r="L31" s="162"/>
      <c r="M31" s="75">
        <v>0</v>
      </c>
      <c r="N31" s="75">
        <v>21934</v>
      </c>
      <c r="O31" s="75">
        <v>160284</v>
      </c>
    </row>
    <row r="32" spans="1:16" ht="15.5" x14ac:dyDescent="0.35">
      <c r="A32" s="64" t="s">
        <v>50</v>
      </c>
      <c r="B32" s="65">
        <v>204</v>
      </c>
      <c r="C32" s="64" t="s">
        <v>54</v>
      </c>
      <c r="D32" s="76">
        <v>5.4215660000000003</v>
      </c>
      <c r="E32" s="76">
        <v>0.48</v>
      </c>
      <c r="F32" s="77">
        <v>170</v>
      </c>
      <c r="G32" s="76">
        <v>5.59</v>
      </c>
      <c r="H32" s="76">
        <v>6.07</v>
      </c>
      <c r="I32" s="76">
        <v>6.07</v>
      </c>
      <c r="J32" s="76">
        <v>6.07</v>
      </c>
      <c r="K32" s="76">
        <v>0.16999999999999993</v>
      </c>
      <c r="L32" s="162"/>
      <c r="M32" s="75">
        <v>541671</v>
      </c>
      <c r="N32" s="75">
        <v>46512</v>
      </c>
      <c r="O32" s="75">
        <v>588183</v>
      </c>
    </row>
    <row r="33" spans="1:15" ht="15.5" x14ac:dyDescent="0.35">
      <c r="A33" s="64" t="s">
        <v>50</v>
      </c>
      <c r="B33" s="65">
        <v>205</v>
      </c>
      <c r="C33" s="64" t="s">
        <v>55</v>
      </c>
      <c r="D33" s="76">
        <v>5.4526054999999998</v>
      </c>
      <c r="E33" s="76">
        <v>0.66</v>
      </c>
      <c r="F33" s="77">
        <v>236</v>
      </c>
      <c r="G33" s="76">
        <v>5.62</v>
      </c>
      <c r="H33" s="76">
        <v>6.28</v>
      </c>
      <c r="I33" s="76">
        <v>6.28</v>
      </c>
      <c r="J33" s="76">
        <v>6.28</v>
      </c>
      <c r="K33" s="76">
        <v>0.16999999999999993</v>
      </c>
      <c r="L33" s="162"/>
      <c r="M33" s="75">
        <v>756002.4</v>
      </c>
      <c r="N33" s="75">
        <v>88783</v>
      </c>
      <c r="O33" s="75">
        <v>844786</v>
      </c>
    </row>
    <row r="34" spans="1:15" ht="15.5" x14ac:dyDescent="0.35">
      <c r="A34" s="64" t="s">
        <v>50</v>
      </c>
      <c r="B34" s="65">
        <v>309</v>
      </c>
      <c r="C34" s="64" t="s">
        <v>72</v>
      </c>
      <c r="D34" s="76">
        <v>7.708142500000001</v>
      </c>
      <c r="E34" s="76">
        <v>0.51</v>
      </c>
      <c r="F34" s="77">
        <v>287</v>
      </c>
      <c r="G34" s="76">
        <v>7.95</v>
      </c>
      <c r="H34" s="76">
        <v>8.4600000000000009</v>
      </c>
      <c r="I34" s="76">
        <v>8.4600000000000009</v>
      </c>
      <c r="J34" s="76">
        <v>8.4600000000000009</v>
      </c>
      <c r="K34" s="76">
        <v>0.24000000000000021</v>
      </c>
      <c r="L34" s="162"/>
      <c r="M34" s="75">
        <v>1300540.5</v>
      </c>
      <c r="N34" s="75">
        <v>83431</v>
      </c>
      <c r="O34" s="75">
        <v>1383972</v>
      </c>
    </row>
    <row r="35" spans="1:15" ht="15.5" x14ac:dyDescent="0.35">
      <c r="A35" s="64" t="s">
        <v>50</v>
      </c>
      <c r="B35" s="65">
        <v>206</v>
      </c>
      <c r="C35" s="64" t="s">
        <v>56</v>
      </c>
      <c r="D35" s="76">
        <v>3.5798890000000001</v>
      </c>
      <c r="E35" s="76">
        <v>0.69</v>
      </c>
      <c r="F35" s="77">
        <v>164</v>
      </c>
      <c r="G35" s="76">
        <v>3.69</v>
      </c>
      <c r="H35" s="76">
        <v>4.38</v>
      </c>
      <c r="I35" s="76">
        <v>4.38</v>
      </c>
      <c r="J35" s="76">
        <v>4.38</v>
      </c>
      <c r="K35" s="76">
        <v>0.11000000000000032</v>
      </c>
      <c r="L35" s="162"/>
      <c r="M35" s="75">
        <v>344941.2</v>
      </c>
      <c r="N35" s="75">
        <v>64501</v>
      </c>
      <c r="O35" s="75">
        <v>409443</v>
      </c>
    </row>
    <row r="36" spans="1:15" ht="15.5" x14ac:dyDescent="0.35">
      <c r="A36" s="64" t="s">
        <v>50</v>
      </c>
      <c r="B36" s="65">
        <v>207</v>
      </c>
      <c r="C36" s="64" t="s">
        <v>57</v>
      </c>
      <c r="D36" s="76">
        <v>5.0594384999999997</v>
      </c>
      <c r="E36" s="76">
        <v>0.77</v>
      </c>
      <c r="F36" s="77">
        <v>194.6</v>
      </c>
      <c r="G36" s="76">
        <v>5.22</v>
      </c>
      <c r="H36" s="76">
        <v>5.99</v>
      </c>
      <c r="I36" s="76">
        <v>5.99</v>
      </c>
      <c r="J36" s="76">
        <v>5.99</v>
      </c>
      <c r="K36" s="76">
        <v>0.16000000000000014</v>
      </c>
      <c r="L36" s="162"/>
      <c r="M36" s="75">
        <v>579012.84</v>
      </c>
      <c r="N36" s="75">
        <v>85410</v>
      </c>
      <c r="O36" s="75">
        <v>664423</v>
      </c>
    </row>
    <row r="37" spans="1:15" ht="15.5" x14ac:dyDescent="0.35">
      <c r="A37" s="64" t="s">
        <v>50</v>
      </c>
      <c r="B37" s="65">
        <v>208</v>
      </c>
      <c r="C37" s="64" t="s">
        <v>58</v>
      </c>
      <c r="D37" s="76">
        <v>2.3900415000000002</v>
      </c>
      <c r="E37" s="76">
        <v>0.56000000000000005</v>
      </c>
      <c r="F37" s="77">
        <v>384.5</v>
      </c>
      <c r="G37" s="76">
        <v>2.46</v>
      </c>
      <c r="H37" s="76">
        <v>3.02</v>
      </c>
      <c r="I37" s="76">
        <v>3.8</v>
      </c>
      <c r="J37" s="76">
        <v>3.8</v>
      </c>
      <c r="K37" s="76">
        <v>0.84999999999999964</v>
      </c>
      <c r="L37" s="162"/>
      <c r="M37" s="75">
        <v>539145.9</v>
      </c>
      <c r="N37" s="75">
        <v>122732</v>
      </c>
      <c r="O37" s="75">
        <v>832827</v>
      </c>
    </row>
    <row r="38" spans="1:15" ht="15.5" x14ac:dyDescent="0.35">
      <c r="A38" s="64" t="s">
        <v>50</v>
      </c>
      <c r="B38" s="65">
        <v>209</v>
      </c>
      <c r="C38" s="64" t="s">
        <v>59</v>
      </c>
      <c r="D38" s="76">
        <v>3.8902839999999999</v>
      </c>
      <c r="E38" s="76">
        <v>0.48</v>
      </c>
      <c r="F38" s="77">
        <v>184</v>
      </c>
      <c r="G38" s="76">
        <v>4.01</v>
      </c>
      <c r="H38" s="76">
        <v>4.49</v>
      </c>
      <c r="I38" s="76">
        <v>4.49</v>
      </c>
      <c r="J38" s="76">
        <v>4.49</v>
      </c>
      <c r="K38" s="76">
        <v>0.12000000000000011</v>
      </c>
      <c r="L38" s="162"/>
      <c r="M38" s="75">
        <v>420568.79999999993</v>
      </c>
      <c r="N38" s="75">
        <v>50342</v>
      </c>
      <c r="O38" s="75">
        <v>470912</v>
      </c>
    </row>
    <row r="39" spans="1:15" ht="15.5" x14ac:dyDescent="0.35">
      <c r="A39" s="64" t="s">
        <v>50</v>
      </c>
      <c r="B39" s="65">
        <v>316</v>
      </c>
      <c r="C39" s="64" t="s">
        <v>79</v>
      </c>
      <c r="D39" s="76">
        <v>3.9730560000000001</v>
      </c>
      <c r="E39" s="76">
        <v>0.46</v>
      </c>
      <c r="F39" s="77">
        <v>833</v>
      </c>
      <c r="G39" s="76">
        <v>4.0999999999999996</v>
      </c>
      <c r="H39" s="76">
        <v>4.5599999999999996</v>
      </c>
      <c r="I39" s="76">
        <v>4.5599999999999996</v>
      </c>
      <c r="J39" s="76">
        <v>4.5599999999999996</v>
      </c>
      <c r="K39" s="76">
        <v>0.12999999999999901</v>
      </c>
      <c r="L39" s="162"/>
      <c r="M39" s="75">
        <v>1946720.9999999998</v>
      </c>
      <c r="N39" s="75">
        <v>218413</v>
      </c>
      <c r="O39" s="75">
        <v>2165134</v>
      </c>
    </row>
    <row r="40" spans="1:15" ht="15.5" x14ac:dyDescent="0.35">
      <c r="A40" s="64" t="s">
        <v>50</v>
      </c>
      <c r="B40" s="65">
        <v>210</v>
      </c>
      <c r="C40" s="64" t="s">
        <v>60</v>
      </c>
      <c r="D40" s="76">
        <v>5.4939914999999999</v>
      </c>
      <c r="E40" s="76">
        <v>0.53</v>
      </c>
      <c r="F40" s="77">
        <v>433</v>
      </c>
      <c r="G40" s="76">
        <v>5.66</v>
      </c>
      <c r="H40" s="76">
        <v>6.19</v>
      </c>
      <c r="I40" s="76">
        <v>6.19</v>
      </c>
      <c r="J40" s="76">
        <v>6.19</v>
      </c>
      <c r="K40" s="76">
        <v>0.16999999999999993</v>
      </c>
      <c r="L40" s="162"/>
      <c r="M40" s="75">
        <v>1396944.6</v>
      </c>
      <c r="N40" s="75">
        <v>130809</v>
      </c>
      <c r="O40" s="75">
        <v>1527754</v>
      </c>
    </row>
    <row r="41" spans="1:15" ht="15.5" x14ac:dyDescent="0.35">
      <c r="A41" s="64" t="s">
        <v>50</v>
      </c>
      <c r="B41" s="65">
        <v>211</v>
      </c>
      <c r="C41" s="64" t="s">
        <v>61</v>
      </c>
      <c r="D41" s="76">
        <v>1.8416770000000002</v>
      </c>
      <c r="E41" s="76">
        <v>0.5</v>
      </c>
      <c r="F41" s="77">
        <v>501</v>
      </c>
      <c r="G41" s="76">
        <v>1.9</v>
      </c>
      <c r="H41" s="76">
        <v>2.4</v>
      </c>
      <c r="I41" s="76">
        <v>3.8</v>
      </c>
      <c r="J41" s="76">
        <v>3.8</v>
      </c>
      <c r="K41" s="76">
        <v>1.46</v>
      </c>
      <c r="L41" s="162"/>
      <c r="M41" s="75">
        <v>542583</v>
      </c>
      <c r="N41" s="75">
        <v>142785</v>
      </c>
      <c r="O41" s="75">
        <v>1085166</v>
      </c>
    </row>
    <row r="42" spans="1:15" ht="15.5" x14ac:dyDescent="0.35">
      <c r="A42" s="64" t="s">
        <v>50</v>
      </c>
      <c r="B42" s="65">
        <v>212</v>
      </c>
      <c r="C42" s="64" t="s">
        <v>62</v>
      </c>
      <c r="D42" s="76">
        <v>4.1696395000000006</v>
      </c>
      <c r="E42" s="76">
        <v>0.66</v>
      </c>
      <c r="F42" s="77">
        <v>171</v>
      </c>
      <c r="G42" s="76">
        <v>4.3</v>
      </c>
      <c r="H42" s="76">
        <v>4.96</v>
      </c>
      <c r="I42" s="76">
        <v>4.96</v>
      </c>
      <c r="J42" s="76">
        <v>4.96</v>
      </c>
      <c r="K42" s="76">
        <v>0.12999999999999989</v>
      </c>
      <c r="L42" s="162"/>
      <c r="M42" s="75">
        <v>419121</v>
      </c>
      <c r="N42" s="75">
        <v>64330</v>
      </c>
      <c r="O42" s="75">
        <v>483452</v>
      </c>
    </row>
    <row r="43" spans="1:15" ht="15.5" x14ac:dyDescent="0.35">
      <c r="A43" s="64" t="s">
        <v>50</v>
      </c>
      <c r="B43" s="65">
        <v>213</v>
      </c>
      <c r="C43" s="64" t="s">
        <v>63</v>
      </c>
      <c r="D43" s="76">
        <v>12.757234500000001</v>
      </c>
      <c r="E43" s="76">
        <v>0.79</v>
      </c>
      <c r="F43" s="77">
        <v>191</v>
      </c>
      <c r="G43" s="76">
        <v>13.15</v>
      </c>
      <c r="H43" s="76">
        <v>13.940000000000001</v>
      </c>
      <c r="I43" s="76">
        <v>13.940000000000001</v>
      </c>
      <c r="J43" s="76">
        <v>10</v>
      </c>
      <c r="K43" s="76">
        <v>-3.5500000000000007</v>
      </c>
      <c r="L43" s="162"/>
      <c r="M43" s="75">
        <v>1431640.5</v>
      </c>
      <c r="N43" s="75">
        <v>86007</v>
      </c>
      <c r="O43" s="75">
        <v>1088700</v>
      </c>
    </row>
    <row r="44" spans="1:15" ht="15.5" x14ac:dyDescent="0.35">
      <c r="A44" s="64" t="s">
        <v>117</v>
      </c>
      <c r="B44" s="65">
        <v>841</v>
      </c>
      <c r="C44" s="64" t="s">
        <v>150</v>
      </c>
      <c r="D44" s="76">
        <v>2.7004364999999999</v>
      </c>
      <c r="E44" s="76">
        <v>0.49</v>
      </c>
      <c r="F44" s="77">
        <v>130</v>
      </c>
      <c r="G44" s="76">
        <v>2.78</v>
      </c>
      <c r="H44" s="76">
        <v>3.2699999999999996</v>
      </c>
      <c r="I44" s="76">
        <v>3.8</v>
      </c>
      <c r="J44" s="76">
        <v>3.8</v>
      </c>
      <c r="K44" s="76">
        <v>0.60999999999999943</v>
      </c>
      <c r="L44" s="162"/>
      <c r="M44" s="75">
        <v>205998</v>
      </c>
      <c r="N44" s="75">
        <v>36309</v>
      </c>
      <c r="O44" s="75">
        <v>281580</v>
      </c>
    </row>
    <row r="45" spans="1:15" ht="15.5" x14ac:dyDescent="0.35">
      <c r="A45" s="64" t="s">
        <v>117</v>
      </c>
      <c r="B45" s="65">
        <v>840</v>
      </c>
      <c r="C45" s="64" t="s">
        <v>149</v>
      </c>
      <c r="D45" s="76">
        <v>2.6693970000000005</v>
      </c>
      <c r="E45" s="76">
        <v>0.53</v>
      </c>
      <c r="F45" s="77">
        <v>671.6</v>
      </c>
      <c r="G45" s="76">
        <v>2.75</v>
      </c>
      <c r="H45" s="76">
        <v>3.2800000000000002</v>
      </c>
      <c r="I45" s="76">
        <v>3.8</v>
      </c>
      <c r="J45" s="76">
        <v>3.8</v>
      </c>
      <c r="K45" s="76">
        <v>0.59999999999999964</v>
      </c>
      <c r="L45" s="162"/>
      <c r="M45" s="75">
        <v>1052733</v>
      </c>
      <c r="N45" s="75">
        <v>202890</v>
      </c>
      <c r="O45" s="75">
        <v>1454686</v>
      </c>
    </row>
    <row r="46" spans="1:15" ht="15.5" x14ac:dyDescent="0.35">
      <c r="A46" s="64" t="s">
        <v>117</v>
      </c>
      <c r="B46" s="65">
        <v>390</v>
      </c>
      <c r="C46" s="64" t="s">
        <v>118</v>
      </c>
      <c r="D46" s="76">
        <v>4.1075605000000008</v>
      </c>
      <c r="E46" s="76">
        <v>0.53</v>
      </c>
      <c r="F46" s="77">
        <v>60</v>
      </c>
      <c r="G46" s="76">
        <v>4.24</v>
      </c>
      <c r="H46" s="76">
        <v>4.7700000000000005</v>
      </c>
      <c r="I46" s="76">
        <v>4.7700000000000005</v>
      </c>
      <c r="J46" s="76">
        <v>4.7700000000000005</v>
      </c>
      <c r="K46" s="76">
        <v>0.12999999999999989</v>
      </c>
      <c r="L46" s="162"/>
      <c r="M46" s="75">
        <v>145008</v>
      </c>
      <c r="N46" s="75">
        <v>18126</v>
      </c>
      <c r="O46" s="75">
        <v>163134</v>
      </c>
    </row>
    <row r="47" spans="1:15" ht="15.5" x14ac:dyDescent="0.35">
      <c r="A47" s="64" t="s">
        <v>117</v>
      </c>
      <c r="B47" s="65">
        <v>805</v>
      </c>
      <c r="C47" s="64" t="s">
        <v>128</v>
      </c>
      <c r="D47" s="166"/>
      <c r="E47" s="166"/>
      <c r="F47" s="167"/>
      <c r="G47" s="166"/>
      <c r="H47" s="166"/>
      <c r="I47" s="166"/>
      <c r="J47" s="166"/>
      <c r="K47" s="166"/>
      <c r="L47" s="162"/>
      <c r="M47" s="166"/>
      <c r="N47" s="166"/>
      <c r="O47" s="166"/>
    </row>
    <row r="48" spans="1:15" ht="15.5" x14ac:dyDescent="0.35">
      <c r="A48" s="64" t="s">
        <v>117</v>
      </c>
      <c r="B48" s="65">
        <v>806</v>
      </c>
      <c r="C48" s="64" t="s">
        <v>129</v>
      </c>
      <c r="D48" s="166"/>
      <c r="E48" s="166"/>
      <c r="F48" s="167"/>
      <c r="G48" s="166"/>
      <c r="H48" s="166"/>
      <c r="I48" s="166"/>
      <c r="J48" s="166"/>
      <c r="K48" s="166"/>
      <c r="L48" s="162"/>
      <c r="M48" s="166"/>
      <c r="N48" s="166"/>
      <c r="O48" s="166"/>
    </row>
    <row r="49" spans="1:15" ht="15.5" x14ac:dyDescent="0.35">
      <c r="A49" s="64" t="s">
        <v>117</v>
      </c>
      <c r="B49" s="65">
        <v>391</v>
      </c>
      <c r="C49" s="64" t="s">
        <v>119</v>
      </c>
      <c r="D49" s="76">
        <v>2.1934580000000001</v>
      </c>
      <c r="E49" s="76">
        <v>0.61</v>
      </c>
      <c r="F49" s="77">
        <v>251</v>
      </c>
      <c r="G49" s="76">
        <v>2.2599999999999998</v>
      </c>
      <c r="H49" s="76">
        <v>2.8699999999999997</v>
      </c>
      <c r="I49" s="76">
        <v>3.8</v>
      </c>
      <c r="J49" s="76">
        <v>3.8</v>
      </c>
      <c r="K49" s="76">
        <v>1</v>
      </c>
      <c r="L49" s="162"/>
      <c r="M49" s="75">
        <v>323338.2</v>
      </c>
      <c r="N49" s="75">
        <v>87273</v>
      </c>
      <c r="O49" s="75">
        <v>543666</v>
      </c>
    </row>
    <row r="50" spans="1:15" ht="15.5" x14ac:dyDescent="0.35">
      <c r="A50" s="64" t="s">
        <v>117</v>
      </c>
      <c r="B50" s="65">
        <v>392</v>
      </c>
      <c r="C50" s="64" t="s">
        <v>120</v>
      </c>
      <c r="D50" s="76">
        <v>0.33108800000000005</v>
      </c>
      <c r="E50" s="76">
        <v>0.53</v>
      </c>
      <c r="F50" s="77">
        <v>59.47</v>
      </c>
      <c r="G50" s="76">
        <v>0.34</v>
      </c>
      <c r="H50" s="76">
        <v>0.87000000000000011</v>
      </c>
      <c r="I50" s="76">
        <v>3.8</v>
      </c>
      <c r="J50" s="76">
        <v>3.8</v>
      </c>
      <c r="K50" s="76">
        <v>2.9399999999999995</v>
      </c>
      <c r="L50" s="162"/>
      <c r="M50" s="75">
        <v>11525.285999999998</v>
      </c>
      <c r="N50" s="75">
        <v>17966</v>
      </c>
      <c r="O50" s="75">
        <v>128813</v>
      </c>
    </row>
    <row r="51" spans="1:15" ht="15.5" x14ac:dyDescent="0.35">
      <c r="A51" s="64" t="s">
        <v>117</v>
      </c>
      <c r="B51" s="65">
        <v>929</v>
      </c>
      <c r="C51" s="64" t="s">
        <v>199</v>
      </c>
      <c r="D51" s="166"/>
      <c r="E51" s="166"/>
      <c r="F51" s="167"/>
      <c r="G51" s="166"/>
      <c r="H51" s="166"/>
      <c r="I51" s="166"/>
      <c r="J51" s="166"/>
      <c r="K51" s="166"/>
      <c r="L51" s="162"/>
      <c r="M51" s="166"/>
      <c r="N51" s="166"/>
      <c r="O51" s="166"/>
    </row>
    <row r="52" spans="1:15" ht="15.5" x14ac:dyDescent="0.35">
      <c r="A52" s="64" t="s">
        <v>117</v>
      </c>
      <c r="B52" s="65">
        <v>807</v>
      </c>
      <c r="C52" s="64" t="s">
        <v>130</v>
      </c>
      <c r="D52" s="166"/>
      <c r="E52" s="166"/>
      <c r="F52" s="167"/>
      <c r="G52" s="166"/>
      <c r="H52" s="166"/>
      <c r="I52" s="166"/>
      <c r="J52" s="166"/>
      <c r="K52" s="166"/>
      <c r="L52" s="162"/>
      <c r="M52" s="166"/>
      <c r="N52" s="166"/>
      <c r="O52" s="166"/>
    </row>
    <row r="53" spans="1:15" ht="15.5" x14ac:dyDescent="0.35">
      <c r="A53" s="64" t="s">
        <v>117</v>
      </c>
      <c r="B53" s="65">
        <v>393</v>
      </c>
      <c r="C53" s="64" t="s">
        <v>121</v>
      </c>
      <c r="D53" s="76">
        <v>2.7211295</v>
      </c>
      <c r="E53" s="76">
        <v>0.55000000000000004</v>
      </c>
      <c r="F53" s="77">
        <v>228</v>
      </c>
      <c r="G53" s="76">
        <v>2.81</v>
      </c>
      <c r="H53" s="76">
        <v>3.3600000000000003</v>
      </c>
      <c r="I53" s="76">
        <v>3.8</v>
      </c>
      <c r="J53" s="76">
        <v>3.8</v>
      </c>
      <c r="K53" s="76">
        <v>0.52999999999999936</v>
      </c>
      <c r="L53" s="162"/>
      <c r="M53" s="75">
        <v>365187.60000000003</v>
      </c>
      <c r="N53" s="75">
        <v>71478</v>
      </c>
      <c r="O53" s="75">
        <v>493848</v>
      </c>
    </row>
    <row r="54" spans="1:15" ht="15.5" x14ac:dyDescent="0.35">
      <c r="A54" s="64" t="s">
        <v>117</v>
      </c>
      <c r="B54" s="65">
        <v>808</v>
      </c>
      <c r="C54" s="64" t="s">
        <v>131</v>
      </c>
      <c r="D54" s="166"/>
      <c r="E54" s="166"/>
      <c r="F54" s="167"/>
      <c r="G54" s="166"/>
      <c r="H54" s="166"/>
      <c r="I54" s="166"/>
      <c r="J54" s="166"/>
      <c r="K54" s="166"/>
      <c r="L54" s="162"/>
      <c r="M54" s="166"/>
      <c r="N54" s="166"/>
      <c r="O54" s="166"/>
    </row>
    <row r="55" spans="1:15" ht="15.5" x14ac:dyDescent="0.35">
      <c r="A55" s="64" t="s">
        <v>117</v>
      </c>
      <c r="B55" s="65">
        <v>394</v>
      </c>
      <c r="C55" s="64" t="s">
        <v>122</v>
      </c>
      <c r="D55" s="76">
        <v>1.965835</v>
      </c>
      <c r="E55" s="76">
        <v>0.42</v>
      </c>
      <c r="F55" s="77">
        <v>581</v>
      </c>
      <c r="G55" s="76">
        <v>2.0299999999999998</v>
      </c>
      <c r="H55" s="76">
        <v>2.4499999999999997</v>
      </c>
      <c r="I55" s="76">
        <v>3.8</v>
      </c>
      <c r="J55" s="76">
        <v>3.8</v>
      </c>
      <c r="K55" s="76">
        <v>1.4099999999999997</v>
      </c>
      <c r="L55" s="162"/>
      <c r="M55" s="75">
        <v>672275.09999999986</v>
      </c>
      <c r="N55" s="75">
        <v>139091</v>
      </c>
      <c r="O55" s="75">
        <v>1258446</v>
      </c>
    </row>
    <row r="56" spans="1:15" ht="15.5" x14ac:dyDescent="0.35">
      <c r="A56" s="64" t="s">
        <v>92</v>
      </c>
      <c r="B56" s="65">
        <v>889</v>
      </c>
      <c r="C56" s="64" t="s">
        <v>184</v>
      </c>
      <c r="D56" s="76">
        <v>0.96222450000000015</v>
      </c>
      <c r="E56" s="76">
        <v>0.51</v>
      </c>
      <c r="F56" s="77">
        <v>249</v>
      </c>
      <c r="G56" s="76">
        <v>0.99</v>
      </c>
      <c r="H56" s="76">
        <v>1.5</v>
      </c>
      <c r="I56" s="76">
        <v>3.8</v>
      </c>
      <c r="J56" s="76">
        <v>3.8</v>
      </c>
      <c r="K56" s="76">
        <v>2.33</v>
      </c>
      <c r="L56" s="162"/>
      <c r="M56" s="75">
        <v>140510.69999999998</v>
      </c>
      <c r="N56" s="75">
        <v>72384</v>
      </c>
      <c r="O56" s="75">
        <v>539334</v>
      </c>
    </row>
    <row r="57" spans="1:15" ht="15.5" x14ac:dyDescent="0.35">
      <c r="A57" s="64" t="s">
        <v>92</v>
      </c>
      <c r="B57" s="65">
        <v>890</v>
      </c>
      <c r="C57" s="64" t="s">
        <v>185</v>
      </c>
      <c r="D57" s="166"/>
      <c r="E57" s="166"/>
      <c r="F57" s="167"/>
      <c r="G57" s="166"/>
      <c r="H57" s="166"/>
      <c r="I57" s="166"/>
      <c r="J57" s="166"/>
      <c r="K57" s="166"/>
      <c r="L57" s="162"/>
      <c r="M57" s="166"/>
      <c r="N57" s="166"/>
      <c r="O57" s="166"/>
    </row>
    <row r="58" spans="1:15" ht="15.5" x14ac:dyDescent="0.35">
      <c r="A58" s="64" t="s">
        <v>92</v>
      </c>
      <c r="B58" s="65">
        <v>350</v>
      </c>
      <c r="C58" s="64" t="s">
        <v>97</v>
      </c>
      <c r="D58" s="76">
        <v>1.5519750000000001</v>
      </c>
      <c r="E58" s="76">
        <v>0.45</v>
      </c>
      <c r="F58" s="77">
        <v>227</v>
      </c>
      <c r="G58" s="76">
        <v>1.6</v>
      </c>
      <c r="H58" s="76">
        <v>2.0500000000000003</v>
      </c>
      <c r="I58" s="76">
        <v>3.8</v>
      </c>
      <c r="J58" s="76">
        <v>3.8</v>
      </c>
      <c r="K58" s="76">
        <v>1.7999999999999998</v>
      </c>
      <c r="L58" s="162"/>
      <c r="M58" s="75">
        <v>207024.00000000003</v>
      </c>
      <c r="N58" s="75">
        <v>58226</v>
      </c>
      <c r="O58" s="75">
        <v>491682</v>
      </c>
    </row>
    <row r="59" spans="1:15" ht="15.5" x14ac:dyDescent="0.35">
      <c r="A59" s="64" t="s">
        <v>92</v>
      </c>
      <c r="B59" s="65">
        <v>351</v>
      </c>
      <c r="C59" s="64" t="s">
        <v>98</v>
      </c>
      <c r="D59" s="76">
        <v>5.4526054999999998</v>
      </c>
      <c r="E59" s="76">
        <v>0.56000000000000005</v>
      </c>
      <c r="F59" s="77">
        <v>56</v>
      </c>
      <c r="G59" s="76">
        <v>5.62</v>
      </c>
      <c r="H59" s="76">
        <v>6.18</v>
      </c>
      <c r="I59" s="76">
        <v>6.18</v>
      </c>
      <c r="J59" s="76">
        <v>6.18</v>
      </c>
      <c r="K59" s="76">
        <v>0.16999999999999993</v>
      </c>
      <c r="L59" s="162"/>
      <c r="M59" s="75">
        <v>179390.4</v>
      </c>
      <c r="N59" s="75">
        <v>17875</v>
      </c>
      <c r="O59" s="75">
        <v>197266</v>
      </c>
    </row>
    <row r="60" spans="1:15" ht="15.5" x14ac:dyDescent="0.35">
      <c r="A60" s="64" t="s">
        <v>92</v>
      </c>
      <c r="B60" s="65">
        <v>895</v>
      </c>
      <c r="C60" s="64" t="s">
        <v>190</v>
      </c>
      <c r="D60" s="76">
        <v>4.7386970000000002</v>
      </c>
      <c r="E60" s="76">
        <v>0.61</v>
      </c>
      <c r="F60" s="77">
        <v>52</v>
      </c>
      <c r="G60" s="76">
        <v>4.8899999999999997</v>
      </c>
      <c r="H60" s="76">
        <v>5.5</v>
      </c>
      <c r="I60" s="76">
        <v>5.5</v>
      </c>
      <c r="J60" s="76">
        <v>5.5</v>
      </c>
      <c r="K60" s="76">
        <v>0.14999999999999947</v>
      </c>
      <c r="L60" s="162"/>
      <c r="M60" s="75">
        <v>144939.6</v>
      </c>
      <c r="N60" s="75">
        <v>18080</v>
      </c>
      <c r="O60" s="75">
        <v>163020</v>
      </c>
    </row>
    <row r="61" spans="1:15" ht="15.5" x14ac:dyDescent="0.35">
      <c r="A61" s="64" t="s">
        <v>92</v>
      </c>
      <c r="B61" s="65">
        <v>896</v>
      </c>
      <c r="C61" s="64" t="s">
        <v>191</v>
      </c>
      <c r="D61" s="166"/>
      <c r="E61" s="166"/>
      <c r="F61" s="167"/>
      <c r="G61" s="166"/>
      <c r="H61" s="166"/>
      <c r="I61" s="166"/>
      <c r="J61" s="166"/>
      <c r="K61" s="166"/>
      <c r="L61" s="162"/>
      <c r="M61" s="166"/>
      <c r="N61" s="166"/>
      <c r="O61" s="166"/>
    </row>
    <row r="62" spans="1:15" ht="15.5" x14ac:dyDescent="0.35">
      <c r="A62" s="64" t="s">
        <v>92</v>
      </c>
      <c r="B62" s="65">
        <v>909</v>
      </c>
      <c r="C62" s="64" t="s">
        <v>193</v>
      </c>
      <c r="D62" s="76">
        <v>3.0211779999999999</v>
      </c>
      <c r="E62" s="76">
        <v>0.64</v>
      </c>
      <c r="F62" s="77">
        <v>246.67</v>
      </c>
      <c r="G62" s="76">
        <v>3.11</v>
      </c>
      <c r="H62" s="76">
        <v>3.75</v>
      </c>
      <c r="I62" s="76">
        <v>3.8</v>
      </c>
      <c r="J62" s="76">
        <v>3.8</v>
      </c>
      <c r="K62" s="76">
        <v>0.13999999999999968</v>
      </c>
      <c r="L62" s="165"/>
      <c r="M62" s="76">
        <v>437271.90899999999</v>
      </c>
      <c r="N62" s="76">
        <v>89985</v>
      </c>
      <c r="O62" s="76">
        <v>534288</v>
      </c>
    </row>
    <row r="63" spans="1:15" ht="15.5" x14ac:dyDescent="0.35">
      <c r="A63" s="64" t="s">
        <v>92</v>
      </c>
      <c r="B63" s="65">
        <v>876</v>
      </c>
      <c r="C63" s="64" t="s">
        <v>171</v>
      </c>
      <c r="D63" s="76">
        <v>0.71390849999999995</v>
      </c>
      <c r="E63" s="76">
        <v>0.43</v>
      </c>
      <c r="F63" s="77">
        <v>218</v>
      </c>
      <c r="G63" s="76">
        <v>0.74</v>
      </c>
      <c r="H63" s="76">
        <v>1.17</v>
      </c>
      <c r="I63" s="76">
        <v>3.8</v>
      </c>
      <c r="J63" s="76">
        <v>3.8</v>
      </c>
      <c r="K63" s="76">
        <v>2.66</v>
      </c>
      <c r="L63" s="162"/>
      <c r="M63" s="75">
        <v>91952.4</v>
      </c>
      <c r="N63" s="75">
        <v>53432</v>
      </c>
      <c r="O63" s="75">
        <v>472188</v>
      </c>
    </row>
    <row r="64" spans="1:15" ht="15.5" x14ac:dyDescent="0.35">
      <c r="A64" s="64" t="s">
        <v>92</v>
      </c>
      <c r="B64" s="65">
        <v>340</v>
      </c>
      <c r="C64" s="64" t="s">
        <v>93</v>
      </c>
      <c r="D64" s="166"/>
      <c r="E64" s="166"/>
      <c r="F64" s="167"/>
      <c r="G64" s="166"/>
      <c r="H64" s="166"/>
      <c r="I64" s="166"/>
      <c r="J64" s="166"/>
      <c r="K64" s="166"/>
      <c r="L64" s="162"/>
      <c r="M64" s="166"/>
      <c r="N64" s="166"/>
      <c r="O64" s="166"/>
    </row>
    <row r="65" spans="1:15" ht="15.5" x14ac:dyDescent="0.35">
      <c r="A65" s="64" t="s">
        <v>92</v>
      </c>
      <c r="B65" s="65">
        <v>888</v>
      </c>
      <c r="C65" s="64" t="s">
        <v>183</v>
      </c>
      <c r="D65" s="76">
        <v>3.6730075000000002</v>
      </c>
      <c r="E65" s="76">
        <v>0.49</v>
      </c>
      <c r="F65" s="77">
        <v>1646.8</v>
      </c>
      <c r="G65" s="76">
        <v>3.79</v>
      </c>
      <c r="H65" s="76">
        <v>4.28</v>
      </c>
      <c r="I65" s="76">
        <v>4.28</v>
      </c>
      <c r="J65" s="76">
        <v>4.28</v>
      </c>
      <c r="K65" s="76">
        <v>0.12000000000000011</v>
      </c>
      <c r="L65" s="162"/>
      <c r="M65" s="75">
        <v>3557582.04</v>
      </c>
      <c r="N65" s="75">
        <v>459951</v>
      </c>
      <c r="O65" s="75">
        <v>4017534</v>
      </c>
    </row>
    <row r="66" spans="1:15" ht="15.5" x14ac:dyDescent="0.35">
      <c r="A66" s="64" t="s">
        <v>92</v>
      </c>
      <c r="B66" s="65">
        <v>341</v>
      </c>
      <c r="C66" s="64" t="s">
        <v>94</v>
      </c>
      <c r="D66" s="76">
        <v>7.2528965000000003</v>
      </c>
      <c r="E66" s="76">
        <v>0.48</v>
      </c>
      <c r="F66" s="77">
        <v>372</v>
      </c>
      <c r="G66" s="76">
        <v>7.48</v>
      </c>
      <c r="H66" s="76">
        <v>7.9600000000000009</v>
      </c>
      <c r="I66" s="76">
        <v>7.9600000000000009</v>
      </c>
      <c r="J66" s="76">
        <v>7.9600000000000009</v>
      </c>
      <c r="K66" s="76">
        <v>0.23000000000000043</v>
      </c>
      <c r="L66" s="162"/>
      <c r="M66" s="75">
        <v>1586059.2</v>
      </c>
      <c r="N66" s="75">
        <v>101779</v>
      </c>
      <c r="O66" s="75">
        <v>1687839</v>
      </c>
    </row>
    <row r="67" spans="1:15" ht="15.5" x14ac:dyDescent="0.35">
      <c r="A67" s="64" t="s">
        <v>92</v>
      </c>
      <c r="B67" s="65">
        <v>352</v>
      </c>
      <c r="C67" s="64" t="s">
        <v>99</v>
      </c>
      <c r="D67" s="76">
        <v>4.3765695000000004</v>
      </c>
      <c r="E67" s="76">
        <v>0.57999999999999996</v>
      </c>
      <c r="F67" s="77">
        <v>108</v>
      </c>
      <c r="G67" s="76">
        <v>4.51</v>
      </c>
      <c r="H67" s="76">
        <v>5.09</v>
      </c>
      <c r="I67" s="76">
        <v>5.09</v>
      </c>
      <c r="J67" s="76">
        <v>5.09</v>
      </c>
      <c r="K67" s="76">
        <v>0.12999999999999989</v>
      </c>
      <c r="L67" s="162"/>
      <c r="M67" s="75">
        <v>277635.59999999998</v>
      </c>
      <c r="N67" s="75">
        <v>35705</v>
      </c>
      <c r="O67" s="75">
        <v>313341</v>
      </c>
    </row>
    <row r="68" spans="1:15" ht="15.5" x14ac:dyDescent="0.35">
      <c r="A68" s="64" t="s">
        <v>92</v>
      </c>
      <c r="B68" s="65">
        <v>353</v>
      </c>
      <c r="C68" s="64" t="s">
        <v>100</v>
      </c>
      <c r="D68" s="166"/>
      <c r="E68" s="166"/>
      <c r="F68" s="167"/>
      <c r="G68" s="166"/>
      <c r="H68" s="166"/>
      <c r="I68" s="166"/>
      <c r="J68" s="166"/>
      <c r="K68" s="166"/>
      <c r="L68" s="162"/>
      <c r="M68" s="166"/>
      <c r="N68" s="166"/>
      <c r="O68" s="166"/>
    </row>
    <row r="69" spans="1:15" ht="15.5" x14ac:dyDescent="0.35">
      <c r="A69" s="64" t="s">
        <v>92</v>
      </c>
      <c r="B69" s="65">
        <v>354</v>
      </c>
      <c r="C69" s="64" t="s">
        <v>101</v>
      </c>
      <c r="D69" s="76">
        <v>3.2798405000000002</v>
      </c>
      <c r="E69" s="76">
        <v>0.55000000000000004</v>
      </c>
      <c r="F69" s="77">
        <v>114</v>
      </c>
      <c r="G69" s="76">
        <v>3.38</v>
      </c>
      <c r="H69" s="76">
        <v>3.9299999999999997</v>
      </c>
      <c r="I69" s="76">
        <v>3.9299999999999997</v>
      </c>
      <c r="J69" s="76">
        <v>3.9299999999999997</v>
      </c>
      <c r="K69" s="76">
        <v>9.9999999999999645E-2</v>
      </c>
      <c r="L69" s="162"/>
      <c r="M69" s="75">
        <v>219632.4</v>
      </c>
      <c r="N69" s="75">
        <v>35739</v>
      </c>
      <c r="O69" s="75">
        <v>255372</v>
      </c>
    </row>
    <row r="70" spans="1:15" ht="15.5" x14ac:dyDescent="0.35">
      <c r="A70" s="64" t="s">
        <v>92</v>
      </c>
      <c r="B70" s="65">
        <v>355</v>
      </c>
      <c r="C70" s="64" t="s">
        <v>102</v>
      </c>
      <c r="D70" s="166"/>
      <c r="E70" s="166"/>
      <c r="F70" s="167"/>
      <c r="G70" s="166"/>
      <c r="H70" s="166"/>
      <c r="I70" s="166"/>
      <c r="J70" s="166"/>
      <c r="K70" s="166"/>
      <c r="L70" s="162"/>
      <c r="M70" s="166"/>
      <c r="N70" s="166"/>
      <c r="O70" s="166"/>
    </row>
    <row r="71" spans="1:15" ht="15.5" x14ac:dyDescent="0.35">
      <c r="A71" s="64" t="s">
        <v>92</v>
      </c>
      <c r="B71" s="65">
        <v>343</v>
      </c>
      <c r="C71" s="64" t="s">
        <v>95</v>
      </c>
      <c r="D71" s="76">
        <v>4.3558764999999999</v>
      </c>
      <c r="E71" s="76">
        <v>0.56999999999999995</v>
      </c>
      <c r="F71" s="77">
        <v>167</v>
      </c>
      <c r="G71" s="76">
        <v>4.49</v>
      </c>
      <c r="H71" s="76">
        <v>5.0600000000000005</v>
      </c>
      <c r="I71" s="76">
        <v>5.0600000000000005</v>
      </c>
      <c r="J71" s="76">
        <v>5.0600000000000005</v>
      </c>
      <c r="K71" s="76">
        <v>0.12999999999999989</v>
      </c>
      <c r="L71" s="162"/>
      <c r="M71" s="75">
        <v>427403.10000000003</v>
      </c>
      <c r="N71" s="75">
        <v>54258</v>
      </c>
      <c r="O71" s="75">
        <v>481662</v>
      </c>
    </row>
    <row r="72" spans="1:15" ht="15.5" x14ac:dyDescent="0.35">
      <c r="A72" s="64" t="s">
        <v>92</v>
      </c>
      <c r="B72" s="65">
        <v>342</v>
      </c>
      <c r="C72" s="64" t="s">
        <v>268</v>
      </c>
      <c r="D72" s="76">
        <v>1.8520235000000003</v>
      </c>
      <c r="E72" s="76">
        <v>0.46</v>
      </c>
      <c r="F72" s="77">
        <v>68</v>
      </c>
      <c r="G72" s="76">
        <v>1.91</v>
      </c>
      <c r="H72" s="76">
        <v>2.37</v>
      </c>
      <c r="I72" s="76">
        <v>3.8</v>
      </c>
      <c r="J72" s="76">
        <v>3.8</v>
      </c>
      <c r="K72" s="76">
        <v>1.4899999999999998</v>
      </c>
      <c r="L72" s="162"/>
      <c r="M72" s="75">
        <v>74031.599999999991</v>
      </c>
      <c r="N72" s="75">
        <v>17830</v>
      </c>
      <c r="O72" s="75">
        <v>147288</v>
      </c>
    </row>
    <row r="73" spans="1:15" ht="15.5" x14ac:dyDescent="0.35">
      <c r="A73" s="64" t="s">
        <v>92</v>
      </c>
      <c r="B73" s="65">
        <v>356</v>
      </c>
      <c r="C73" s="64" t="s">
        <v>103</v>
      </c>
      <c r="D73" s="76">
        <v>3.3936519999999999</v>
      </c>
      <c r="E73" s="76">
        <v>0.5</v>
      </c>
      <c r="F73" s="77">
        <v>274</v>
      </c>
      <c r="G73" s="76">
        <v>3.5</v>
      </c>
      <c r="H73" s="76">
        <v>4</v>
      </c>
      <c r="I73" s="76">
        <v>4</v>
      </c>
      <c r="J73" s="76">
        <v>4</v>
      </c>
      <c r="K73" s="76">
        <v>0.10999999999999988</v>
      </c>
      <c r="L73" s="162"/>
      <c r="M73" s="75">
        <v>546630</v>
      </c>
      <c r="N73" s="75">
        <v>78090</v>
      </c>
      <c r="O73" s="75">
        <v>624720</v>
      </c>
    </row>
    <row r="74" spans="1:15" ht="15.5" x14ac:dyDescent="0.35">
      <c r="A74" s="64" t="s">
        <v>92</v>
      </c>
      <c r="B74" s="65">
        <v>357</v>
      </c>
      <c r="C74" s="64" t="s">
        <v>104</v>
      </c>
      <c r="D74" s="166"/>
      <c r="E74" s="166"/>
      <c r="F74" s="167"/>
      <c r="G74" s="166"/>
      <c r="H74" s="166"/>
      <c r="I74" s="166"/>
      <c r="J74" s="166"/>
      <c r="K74" s="166"/>
      <c r="L74" s="162"/>
      <c r="M74" s="166"/>
      <c r="N74" s="166"/>
      <c r="O74" s="166"/>
    </row>
    <row r="75" spans="1:15" ht="15.5" x14ac:dyDescent="0.35">
      <c r="A75" s="64" t="s">
        <v>92</v>
      </c>
      <c r="B75" s="65">
        <v>358</v>
      </c>
      <c r="C75" s="64" t="s">
        <v>105</v>
      </c>
      <c r="D75" s="166"/>
      <c r="E75" s="166"/>
      <c r="F75" s="167"/>
      <c r="G75" s="166"/>
      <c r="H75" s="166"/>
      <c r="I75" s="166"/>
      <c r="J75" s="166"/>
      <c r="K75" s="166"/>
      <c r="L75" s="162"/>
      <c r="M75" s="166"/>
      <c r="N75" s="166"/>
      <c r="O75" s="166"/>
    </row>
    <row r="76" spans="1:15" ht="15.5" x14ac:dyDescent="0.35">
      <c r="A76" s="64" t="s">
        <v>92</v>
      </c>
      <c r="B76" s="65">
        <v>877</v>
      </c>
      <c r="C76" s="64" t="s">
        <v>172</v>
      </c>
      <c r="D76" s="76">
        <v>1.3036590000000001</v>
      </c>
      <c r="E76" s="76">
        <v>0.43</v>
      </c>
      <c r="F76" s="77">
        <v>76.400000000000006</v>
      </c>
      <c r="G76" s="76">
        <v>1.34</v>
      </c>
      <c r="H76" s="76">
        <v>1.77</v>
      </c>
      <c r="I76" s="76">
        <v>3.8</v>
      </c>
      <c r="J76" s="76">
        <v>3.8</v>
      </c>
      <c r="K76" s="76">
        <v>2.0699999999999998</v>
      </c>
      <c r="L76" s="162"/>
      <c r="M76" s="75">
        <v>58354.320000000014</v>
      </c>
      <c r="N76" s="75">
        <v>18726</v>
      </c>
      <c r="O76" s="75">
        <v>165483</v>
      </c>
    </row>
    <row r="77" spans="1:15" ht="15.5" x14ac:dyDescent="0.35">
      <c r="A77" s="64" t="s">
        <v>92</v>
      </c>
      <c r="B77" s="65">
        <v>359</v>
      </c>
      <c r="C77" s="64" t="s">
        <v>106</v>
      </c>
      <c r="D77" s="76">
        <v>2.4831600000000003</v>
      </c>
      <c r="E77" s="76">
        <v>0.46</v>
      </c>
      <c r="F77" s="77">
        <v>138.4</v>
      </c>
      <c r="G77" s="76">
        <v>2.56</v>
      </c>
      <c r="H77" s="76">
        <v>3.02</v>
      </c>
      <c r="I77" s="76">
        <v>3.8</v>
      </c>
      <c r="J77" s="76">
        <v>3.8</v>
      </c>
      <c r="K77" s="76">
        <v>0.85999999999999988</v>
      </c>
      <c r="L77" s="162"/>
      <c r="M77" s="75">
        <v>201953.28000000003</v>
      </c>
      <c r="N77" s="75">
        <v>36288</v>
      </c>
      <c r="O77" s="75">
        <v>299775</v>
      </c>
    </row>
    <row r="78" spans="1:15" ht="15.5" x14ac:dyDescent="0.35">
      <c r="A78" s="64" t="s">
        <v>92</v>
      </c>
      <c r="B78" s="65">
        <v>344</v>
      </c>
      <c r="C78" s="64" t="s">
        <v>96</v>
      </c>
      <c r="D78" s="76">
        <v>4.6041925000000008</v>
      </c>
      <c r="E78" s="76">
        <v>0.49</v>
      </c>
      <c r="F78" s="77">
        <v>196</v>
      </c>
      <c r="G78" s="76">
        <v>4.75</v>
      </c>
      <c r="H78" s="76">
        <v>5.24</v>
      </c>
      <c r="I78" s="76">
        <v>5.24</v>
      </c>
      <c r="J78" s="76">
        <v>5.24</v>
      </c>
      <c r="K78" s="76">
        <v>0.15000000000000036</v>
      </c>
      <c r="L78" s="162"/>
      <c r="M78" s="75">
        <v>530670</v>
      </c>
      <c r="N78" s="75">
        <v>54743</v>
      </c>
      <c r="O78" s="75">
        <v>585413</v>
      </c>
    </row>
    <row r="79" spans="1:15" ht="15.5" x14ac:dyDescent="0.35">
      <c r="A79" s="64" t="s">
        <v>52</v>
      </c>
      <c r="B79" s="65">
        <v>301</v>
      </c>
      <c r="C79" s="64" t="s">
        <v>64</v>
      </c>
      <c r="D79" s="166"/>
      <c r="E79" s="166"/>
      <c r="F79" s="167"/>
      <c r="G79" s="166"/>
      <c r="H79" s="166"/>
      <c r="I79" s="166"/>
      <c r="J79" s="166"/>
      <c r="K79" s="166"/>
      <c r="L79" s="162"/>
      <c r="M79" s="166"/>
      <c r="N79" s="166"/>
      <c r="O79" s="166"/>
    </row>
    <row r="80" spans="1:15" ht="15.5" x14ac:dyDescent="0.35">
      <c r="A80" s="64" t="s">
        <v>52</v>
      </c>
      <c r="B80" s="65">
        <v>302</v>
      </c>
      <c r="C80" s="64" t="s">
        <v>65</v>
      </c>
      <c r="D80" s="76">
        <v>0</v>
      </c>
      <c r="E80" s="76">
        <v>0.41</v>
      </c>
      <c r="F80" s="77">
        <v>353.3</v>
      </c>
      <c r="G80" s="76">
        <v>0</v>
      </c>
      <c r="H80" s="76">
        <v>0.41</v>
      </c>
      <c r="I80" s="76">
        <v>3.8</v>
      </c>
      <c r="J80" s="76">
        <v>3.8</v>
      </c>
      <c r="K80" s="76">
        <v>3.3899999999999997</v>
      </c>
      <c r="L80" s="162"/>
      <c r="M80" s="75">
        <v>0</v>
      </c>
      <c r="N80" s="75">
        <v>82566</v>
      </c>
      <c r="O80" s="75">
        <v>765248</v>
      </c>
    </row>
    <row r="81" spans="1:15" ht="15.5" x14ac:dyDescent="0.35">
      <c r="A81" s="64" t="s">
        <v>52</v>
      </c>
      <c r="B81" s="65">
        <v>303</v>
      </c>
      <c r="C81" s="64" t="s">
        <v>66</v>
      </c>
      <c r="D81" s="166"/>
      <c r="E81" s="166"/>
      <c r="F81" s="167"/>
      <c r="G81" s="166"/>
      <c r="H81" s="166"/>
      <c r="I81" s="166"/>
      <c r="J81" s="166"/>
      <c r="K81" s="166"/>
      <c r="L81" s="162"/>
      <c r="M81" s="166"/>
      <c r="N81" s="166"/>
      <c r="O81" s="166"/>
    </row>
    <row r="82" spans="1:15" ht="15.5" x14ac:dyDescent="0.35">
      <c r="A82" s="64" t="s">
        <v>52</v>
      </c>
      <c r="B82" s="65">
        <v>304</v>
      </c>
      <c r="C82" s="64" t="s">
        <v>67</v>
      </c>
      <c r="D82" s="76">
        <v>4.4283020000000004</v>
      </c>
      <c r="E82" s="76">
        <v>0.56000000000000005</v>
      </c>
      <c r="F82" s="77">
        <v>290</v>
      </c>
      <c r="G82" s="76">
        <v>4.57</v>
      </c>
      <c r="H82" s="76">
        <v>5.1300000000000008</v>
      </c>
      <c r="I82" s="76">
        <v>5.1300000000000008</v>
      </c>
      <c r="J82" s="76">
        <v>5.1300000000000008</v>
      </c>
      <c r="K82" s="76">
        <v>0.14000000000000057</v>
      </c>
      <c r="L82" s="162"/>
      <c r="M82" s="75">
        <v>755421.00000000012</v>
      </c>
      <c r="N82" s="75">
        <v>92568</v>
      </c>
      <c r="O82" s="75">
        <v>847989</v>
      </c>
    </row>
    <row r="83" spans="1:15" ht="15.5" x14ac:dyDescent="0.35">
      <c r="A83" s="64" t="s">
        <v>52</v>
      </c>
      <c r="B83" s="65">
        <v>305</v>
      </c>
      <c r="C83" s="64" t="s">
        <v>68</v>
      </c>
      <c r="D83" s="166"/>
      <c r="E83" s="166"/>
      <c r="F83" s="167"/>
      <c r="G83" s="166"/>
      <c r="H83" s="166"/>
      <c r="I83" s="166"/>
      <c r="J83" s="166"/>
      <c r="K83" s="166"/>
      <c r="L83" s="162"/>
      <c r="M83" s="166"/>
      <c r="N83" s="166"/>
      <c r="O83" s="166"/>
    </row>
    <row r="84" spans="1:15" ht="15.5" x14ac:dyDescent="0.35">
      <c r="A84" s="64" t="s">
        <v>52</v>
      </c>
      <c r="B84" s="65">
        <v>306</v>
      </c>
      <c r="C84" s="64" t="s">
        <v>69</v>
      </c>
      <c r="D84" s="76">
        <v>2.1831114999999999</v>
      </c>
      <c r="E84" s="76">
        <v>0.49</v>
      </c>
      <c r="F84" s="77">
        <v>364</v>
      </c>
      <c r="G84" s="76">
        <v>2.25</v>
      </c>
      <c r="H84" s="76">
        <v>2.74</v>
      </c>
      <c r="I84" s="76">
        <v>3.8</v>
      </c>
      <c r="J84" s="76">
        <v>3.8</v>
      </c>
      <c r="K84" s="76">
        <v>1.1299999999999999</v>
      </c>
      <c r="L84" s="162"/>
      <c r="M84" s="75">
        <v>466830</v>
      </c>
      <c r="N84" s="75">
        <v>101665</v>
      </c>
      <c r="O84" s="75">
        <v>788424</v>
      </c>
    </row>
    <row r="85" spans="1:15" ht="15.5" x14ac:dyDescent="0.35">
      <c r="A85" s="64" t="s">
        <v>52</v>
      </c>
      <c r="B85" s="65">
        <v>307</v>
      </c>
      <c r="C85" s="64" t="s">
        <v>70</v>
      </c>
      <c r="D85" s="76">
        <v>3.5798890000000001</v>
      </c>
      <c r="E85" s="76">
        <v>0.48</v>
      </c>
      <c r="F85" s="77">
        <v>357</v>
      </c>
      <c r="G85" s="76">
        <v>3.69</v>
      </c>
      <c r="H85" s="76">
        <v>4.17</v>
      </c>
      <c r="I85" s="76">
        <v>4.17</v>
      </c>
      <c r="J85" s="76">
        <v>4.17</v>
      </c>
      <c r="K85" s="76">
        <v>0.10999999999999943</v>
      </c>
      <c r="L85" s="162"/>
      <c r="M85" s="75">
        <v>750878.09999999986</v>
      </c>
      <c r="N85" s="75">
        <v>97675</v>
      </c>
      <c r="O85" s="75">
        <v>848554</v>
      </c>
    </row>
    <row r="86" spans="1:15" ht="15.5" x14ac:dyDescent="0.35">
      <c r="A86" s="64" t="s">
        <v>52</v>
      </c>
      <c r="B86" s="65">
        <v>308</v>
      </c>
      <c r="C86" s="64" t="s">
        <v>71</v>
      </c>
      <c r="D86" s="166"/>
      <c r="E86" s="166"/>
      <c r="F86" s="167"/>
      <c r="G86" s="166"/>
      <c r="H86" s="166"/>
      <c r="I86" s="166"/>
      <c r="J86" s="166"/>
      <c r="K86" s="166"/>
      <c r="L86" s="162"/>
      <c r="M86" s="166"/>
      <c r="N86" s="166"/>
      <c r="O86" s="166"/>
    </row>
    <row r="87" spans="1:15" ht="15.5" x14ac:dyDescent="0.35">
      <c r="A87" s="64" t="s">
        <v>52</v>
      </c>
      <c r="B87" s="65">
        <v>203</v>
      </c>
      <c r="C87" s="64" t="s">
        <v>53</v>
      </c>
      <c r="D87" s="76">
        <v>2.2762300000000004</v>
      </c>
      <c r="E87" s="76">
        <v>0.5</v>
      </c>
      <c r="F87" s="77">
        <v>485</v>
      </c>
      <c r="G87" s="76">
        <v>2.35</v>
      </c>
      <c r="H87" s="76">
        <v>2.85</v>
      </c>
      <c r="I87" s="76">
        <v>3.8</v>
      </c>
      <c r="J87" s="76">
        <v>3.8</v>
      </c>
      <c r="K87" s="76">
        <v>1.02</v>
      </c>
      <c r="L87" s="162"/>
      <c r="M87" s="75">
        <v>649657.5</v>
      </c>
      <c r="N87" s="75">
        <v>138225</v>
      </c>
      <c r="O87" s="75">
        <v>1050510</v>
      </c>
    </row>
    <row r="88" spans="1:15" ht="15.5" x14ac:dyDescent="0.35">
      <c r="A88" s="64" t="s">
        <v>52</v>
      </c>
      <c r="B88" s="65">
        <v>310</v>
      </c>
      <c r="C88" s="64" t="s">
        <v>73</v>
      </c>
      <c r="D88" s="76">
        <v>0</v>
      </c>
      <c r="E88" s="76">
        <v>0.6</v>
      </c>
      <c r="F88" s="77">
        <v>58</v>
      </c>
      <c r="G88" s="76">
        <v>0</v>
      </c>
      <c r="H88" s="76">
        <v>0.6</v>
      </c>
      <c r="I88" s="76">
        <v>3.8</v>
      </c>
      <c r="J88" s="76">
        <v>3.8</v>
      </c>
      <c r="K88" s="76">
        <v>3.1999999999999997</v>
      </c>
      <c r="L88" s="162"/>
      <c r="M88" s="75">
        <v>0</v>
      </c>
      <c r="N88" s="75">
        <v>19836</v>
      </c>
      <c r="O88" s="75">
        <v>125628</v>
      </c>
    </row>
    <row r="89" spans="1:15" ht="15.5" x14ac:dyDescent="0.35">
      <c r="A89" s="64" t="s">
        <v>52</v>
      </c>
      <c r="B89" s="65">
        <v>311</v>
      </c>
      <c r="C89" s="64" t="s">
        <v>74</v>
      </c>
      <c r="D89" s="166"/>
      <c r="E89" s="166"/>
      <c r="F89" s="167"/>
      <c r="G89" s="166"/>
      <c r="H89" s="166"/>
      <c r="I89" s="166"/>
      <c r="J89" s="166"/>
      <c r="K89" s="166"/>
      <c r="L89" s="162"/>
      <c r="M89" s="166"/>
      <c r="N89" s="166"/>
      <c r="O89" s="166"/>
    </row>
    <row r="90" spans="1:15" ht="15.5" x14ac:dyDescent="0.35">
      <c r="A90" s="64" t="s">
        <v>52</v>
      </c>
      <c r="B90" s="65">
        <v>312</v>
      </c>
      <c r="C90" s="64" t="s">
        <v>75</v>
      </c>
      <c r="D90" s="76">
        <v>4.1282535000000005</v>
      </c>
      <c r="E90" s="76">
        <v>0.42</v>
      </c>
      <c r="F90" s="77">
        <v>117</v>
      </c>
      <c r="G90" s="76">
        <v>4.26</v>
      </c>
      <c r="H90" s="76">
        <v>4.68</v>
      </c>
      <c r="I90" s="76">
        <v>4.68</v>
      </c>
      <c r="J90" s="76">
        <v>4.68</v>
      </c>
      <c r="K90" s="76">
        <v>0.12999999999999989</v>
      </c>
      <c r="L90" s="162"/>
      <c r="M90" s="75">
        <v>284099.39999999997</v>
      </c>
      <c r="N90" s="75">
        <v>28010</v>
      </c>
      <c r="O90" s="75">
        <v>312110</v>
      </c>
    </row>
    <row r="91" spans="1:15" ht="15.5" x14ac:dyDescent="0.35">
      <c r="A91" s="64" t="s">
        <v>52</v>
      </c>
      <c r="B91" s="65">
        <v>313</v>
      </c>
      <c r="C91" s="64" t="s">
        <v>76</v>
      </c>
      <c r="D91" s="166"/>
      <c r="E91" s="166"/>
      <c r="F91" s="167"/>
      <c r="G91" s="166"/>
      <c r="H91" s="166"/>
      <c r="I91" s="166"/>
      <c r="J91" s="166"/>
      <c r="K91" s="166"/>
      <c r="L91" s="162"/>
      <c r="M91" s="166"/>
      <c r="N91" s="166"/>
      <c r="O91" s="166"/>
    </row>
    <row r="92" spans="1:15" ht="15.5" x14ac:dyDescent="0.35">
      <c r="A92" s="64" t="s">
        <v>52</v>
      </c>
      <c r="B92" s="65">
        <v>314</v>
      </c>
      <c r="C92" s="64" t="s">
        <v>77</v>
      </c>
      <c r="D92" s="76">
        <v>0.81737350000000009</v>
      </c>
      <c r="E92" s="76">
        <v>0.39</v>
      </c>
      <c r="F92" s="77">
        <v>119</v>
      </c>
      <c r="G92" s="76">
        <v>0.84</v>
      </c>
      <c r="H92" s="76">
        <v>1.23</v>
      </c>
      <c r="I92" s="76">
        <v>3.8</v>
      </c>
      <c r="J92" s="76">
        <v>3.8</v>
      </c>
      <c r="K92" s="76">
        <v>2.59</v>
      </c>
      <c r="L92" s="162"/>
      <c r="M92" s="75">
        <v>56977.2</v>
      </c>
      <c r="N92" s="75">
        <v>26454</v>
      </c>
      <c r="O92" s="75">
        <v>257754</v>
      </c>
    </row>
    <row r="93" spans="1:15" ht="15.5" x14ac:dyDescent="0.35">
      <c r="A93" s="64" t="s">
        <v>52</v>
      </c>
      <c r="B93" s="65">
        <v>315</v>
      </c>
      <c r="C93" s="64" t="s">
        <v>78</v>
      </c>
      <c r="D93" s="166"/>
      <c r="E93" s="166"/>
      <c r="F93" s="167"/>
      <c r="G93" s="166"/>
      <c r="H93" s="166"/>
      <c r="I93" s="166"/>
      <c r="J93" s="166"/>
      <c r="K93" s="166"/>
      <c r="L93" s="162"/>
      <c r="M93" s="166"/>
      <c r="N93" s="166"/>
      <c r="O93" s="166"/>
    </row>
    <row r="94" spans="1:15" ht="15.5" x14ac:dyDescent="0.35">
      <c r="A94" s="64" t="s">
        <v>52</v>
      </c>
      <c r="B94" s="65">
        <v>317</v>
      </c>
      <c r="C94" s="64" t="s">
        <v>80</v>
      </c>
      <c r="D94" s="166"/>
      <c r="E94" s="166"/>
      <c r="F94" s="167"/>
      <c r="G94" s="166"/>
      <c r="H94" s="166"/>
      <c r="I94" s="166"/>
      <c r="J94" s="166"/>
      <c r="K94" s="166"/>
      <c r="L94" s="162"/>
      <c r="M94" s="166"/>
      <c r="N94" s="166"/>
      <c r="O94" s="166"/>
    </row>
    <row r="95" spans="1:15" ht="15.5" x14ac:dyDescent="0.35">
      <c r="A95" s="64" t="s">
        <v>52</v>
      </c>
      <c r="B95" s="65">
        <v>318</v>
      </c>
      <c r="C95" s="64" t="s">
        <v>81</v>
      </c>
      <c r="D95" s="76">
        <v>2.027914</v>
      </c>
      <c r="E95" s="76">
        <v>0.41</v>
      </c>
      <c r="F95" s="77">
        <v>85</v>
      </c>
      <c r="G95" s="76">
        <v>2.09</v>
      </c>
      <c r="H95" s="76">
        <v>2.5</v>
      </c>
      <c r="I95" s="76">
        <v>3.8</v>
      </c>
      <c r="J95" s="76">
        <v>3.8</v>
      </c>
      <c r="K95" s="76">
        <v>1.3599999999999999</v>
      </c>
      <c r="L95" s="162"/>
      <c r="M95" s="75">
        <v>101260.49999999999</v>
      </c>
      <c r="N95" s="75">
        <v>19865</v>
      </c>
      <c r="O95" s="75">
        <v>184110</v>
      </c>
    </row>
    <row r="96" spans="1:15" ht="15.5" x14ac:dyDescent="0.35">
      <c r="A96" s="64" t="s">
        <v>52</v>
      </c>
      <c r="B96" s="65">
        <v>319</v>
      </c>
      <c r="C96" s="64" t="s">
        <v>82</v>
      </c>
      <c r="D96" s="76">
        <v>3.8282050000000005</v>
      </c>
      <c r="E96" s="76">
        <v>0.5</v>
      </c>
      <c r="F96" s="77">
        <v>151.5</v>
      </c>
      <c r="G96" s="76">
        <v>3.95</v>
      </c>
      <c r="H96" s="76">
        <v>4.45</v>
      </c>
      <c r="I96" s="76">
        <v>4.45</v>
      </c>
      <c r="J96" s="76">
        <v>4.45</v>
      </c>
      <c r="K96" s="76">
        <v>0.12000000000000011</v>
      </c>
      <c r="L96" s="162"/>
      <c r="M96" s="75">
        <v>341102.25000000006</v>
      </c>
      <c r="N96" s="75">
        <v>43178</v>
      </c>
      <c r="O96" s="75">
        <v>384280</v>
      </c>
    </row>
    <row r="97" spans="1:15" ht="15.5" x14ac:dyDescent="0.35">
      <c r="A97" s="64" t="s">
        <v>52</v>
      </c>
      <c r="B97" s="65">
        <v>320</v>
      </c>
      <c r="C97" s="64" t="s">
        <v>83</v>
      </c>
      <c r="D97" s="76">
        <v>1.8727165000000001</v>
      </c>
      <c r="E97" s="76">
        <v>0.54</v>
      </c>
      <c r="F97" s="77">
        <v>194</v>
      </c>
      <c r="G97" s="76">
        <v>1.93</v>
      </c>
      <c r="H97" s="76">
        <v>2.4699999999999998</v>
      </c>
      <c r="I97" s="76">
        <v>3.8</v>
      </c>
      <c r="J97" s="76">
        <v>3.8</v>
      </c>
      <c r="K97" s="76">
        <v>1.3899999999999997</v>
      </c>
      <c r="L97" s="162"/>
      <c r="M97" s="75">
        <v>213419.4</v>
      </c>
      <c r="N97" s="75">
        <v>59713</v>
      </c>
      <c r="O97" s="75">
        <v>420204</v>
      </c>
    </row>
    <row r="98" spans="1:15" ht="15.5" x14ac:dyDescent="0.35">
      <c r="A98" s="64" t="s">
        <v>141</v>
      </c>
      <c r="B98" s="65">
        <v>867</v>
      </c>
      <c r="C98" s="64" t="s">
        <v>163</v>
      </c>
      <c r="D98" s="166"/>
      <c r="E98" s="166"/>
      <c r="F98" s="167"/>
      <c r="G98" s="166"/>
      <c r="H98" s="166"/>
      <c r="I98" s="166"/>
      <c r="J98" s="166"/>
      <c r="K98" s="166"/>
      <c r="L98" s="162"/>
      <c r="M98" s="166"/>
      <c r="N98" s="166"/>
      <c r="O98" s="166"/>
    </row>
    <row r="99" spans="1:15" ht="15.5" x14ac:dyDescent="0.35">
      <c r="A99" s="64" t="s">
        <v>141</v>
      </c>
      <c r="B99" s="65">
        <v>846</v>
      </c>
      <c r="C99" s="64" t="s">
        <v>152</v>
      </c>
      <c r="D99" s="76">
        <v>1.9968745000000001</v>
      </c>
      <c r="E99" s="76">
        <v>0.46</v>
      </c>
      <c r="F99" s="77">
        <v>137.80000000000001</v>
      </c>
      <c r="G99" s="76">
        <v>2.06</v>
      </c>
      <c r="H99" s="76">
        <v>2.52</v>
      </c>
      <c r="I99" s="76">
        <v>3.8</v>
      </c>
      <c r="J99" s="76">
        <v>3.8</v>
      </c>
      <c r="K99" s="76">
        <v>1.3399999999999999</v>
      </c>
      <c r="L99" s="162"/>
      <c r="M99" s="75">
        <v>161804.76</v>
      </c>
      <c r="N99" s="75">
        <v>36131</v>
      </c>
      <c r="O99" s="75">
        <v>298475</v>
      </c>
    </row>
    <row r="100" spans="1:15" ht="15.5" x14ac:dyDescent="0.35">
      <c r="A100" s="64" t="s">
        <v>141</v>
      </c>
      <c r="B100" s="65">
        <v>825</v>
      </c>
      <c r="C100" s="64" t="s">
        <v>142</v>
      </c>
      <c r="D100" s="76">
        <v>1.717519</v>
      </c>
      <c r="E100" s="76">
        <v>0.42</v>
      </c>
      <c r="F100" s="77">
        <v>197.9</v>
      </c>
      <c r="G100" s="76">
        <v>1.77</v>
      </c>
      <c r="H100" s="76">
        <v>2.19</v>
      </c>
      <c r="I100" s="76">
        <v>3.8</v>
      </c>
      <c r="J100" s="76">
        <v>3.8</v>
      </c>
      <c r="K100" s="76">
        <v>1.6599999999999997</v>
      </c>
      <c r="L100" s="162"/>
      <c r="M100" s="75">
        <v>199661.31</v>
      </c>
      <c r="N100" s="75">
        <v>47377</v>
      </c>
      <c r="O100" s="75">
        <v>428652</v>
      </c>
    </row>
    <row r="101" spans="1:15" ht="15.5" x14ac:dyDescent="0.35">
      <c r="A101" s="64" t="s">
        <v>141</v>
      </c>
      <c r="B101" s="65">
        <v>845</v>
      </c>
      <c r="C101" s="64" t="s">
        <v>151</v>
      </c>
      <c r="D101" s="166"/>
      <c r="E101" s="166"/>
      <c r="F101" s="167"/>
      <c r="G101" s="166"/>
      <c r="H101" s="166"/>
      <c r="I101" s="166"/>
      <c r="J101" s="166"/>
      <c r="K101" s="166"/>
      <c r="L101" s="162"/>
      <c r="M101" s="166"/>
      <c r="N101" s="166"/>
      <c r="O101" s="166"/>
    </row>
    <row r="102" spans="1:15" ht="15.5" x14ac:dyDescent="0.35">
      <c r="A102" s="64" t="s">
        <v>141</v>
      </c>
      <c r="B102" s="65">
        <v>850</v>
      </c>
      <c r="C102" s="64" t="s">
        <v>153</v>
      </c>
      <c r="D102" s="76">
        <v>10.274074500000001</v>
      </c>
      <c r="E102" s="76">
        <v>0.41</v>
      </c>
      <c r="F102" s="77">
        <v>267.93</v>
      </c>
      <c r="G102" s="76">
        <v>10.59</v>
      </c>
      <c r="H102" s="76">
        <v>11</v>
      </c>
      <c r="I102" s="76">
        <v>11</v>
      </c>
      <c r="J102" s="76">
        <v>10</v>
      </c>
      <c r="K102" s="76">
        <v>-0.67999999999999972</v>
      </c>
      <c r="L102" s="162"/>
      <c r="M102" s="75">
        <v>1617305.8590000002</v>
      </c>
      <c r="N102" s="75">
        <v>62615</v>
      </c>
      <c r="O102" s="75">
        <v>1527201</v>
      </c>
    </row>
    <row r="103" spans="1:15" ht="15.5" x14ac:dyDescent="0.35">
      <c r="A103" s="64" t="s">
        <v>141</v>
      </c>
      <c r="B103" s="65">
        <v>921</v>
      </c>
      <c r="C103" s="64" t="s">
        <v>196</v>
      </c>
      <c r="D103" s="166"/>
      <c r="E103" s="166"/>
      <c r="F103" s="167"/>
      <c r="G103" s="166"/>
      <c r="H103" s="166"/>
      <c r="I103" s="166"/>
      <c r="J103" s="166"/>
      <c r="K103" s="166"/>
      <c r="L103" s="162"/>
      <c r="M103" s="166"/>
      <c r="N103" s="166"/>
      <c r="O103" s="166"/>
    </row>
    <row r="104" spans="1:15" ht="15.5" x14ac:dyDescent="0.35">
      <c r="A104" s="64" t="s">
        <v>141</v>
      </c>
      <c r="B104" s="65">
        <v>886</v>
      </c>
      <c r="C104" s="64" t="s">
        <v>181</v>
      </c>
      <c r="D104" s="76">
        <v>2.8142480000000005</v>
      </c>
      <c r="E104" s="76">
        <v>0.32</v>
      </c>
      <c r="F104" s="77">
        <v>105</v>
      </c>
      <c r="G104" s="76">
        <v>2.9</v>
      </c>
      <c r="H104" s="76">
        <v>3.2199999999999998</v>
      </c>
      <c r="I104" s="76">
        <v>3.8</v>
      </c>
      <c r="J104" s="76">
        <v>3.8</v>
      </c>
      <c r="K104" s="76">
        <v>0.66999999999999993</v>
      </c>
      <c r="L104" s="162"/>
      <c r="M104" s="75">
        <v>173565</v>
      </c>
      <c r="N104" s="75">
        <v>19152</v>
      </c>
      <c r="O104" s="75">
        <v>227430</v>
      </c>
    </row>
    <row r="105" spans="1:15" ht="15.5" x14ac:dyDescent="0.35">
      <c r="A105" s="64" t="s">
        <v>141</v>
      </c>
      <c r="B105" s="65">
        <v>887</v>
      </c>
      <c r="C105" s="64" t="s">
        <v>182</v>
      </c>
      <c r="D105" s="166"/>
      <c r="E105" s="166"/>
      <c r="F105" s="167"/>
      <c r="G105" s="166"/>
      <c r="H105" s="166"/>
      <c r="I105" s="166"/>
      <c r="J105" s="166"/>
      <c r="K105" s="166"/>
      <c r="L105" s="162"/>
      <c r="M105" s="166"/>
      <c r="N105" s="166"/>
      <c r="O105" s="166"/>
    </row>
    <row r="106" spans="1:15" ht="15.5" x14ac:dyDescent="0.35">
      <c r="A106" s="64" t="s">
        <v>141</v>
      </c>
      <c r="B106" s="65">
        <v>826</v>
      </c>
      <c r="C106" s="64" t="s">
        <v>143</v>
      </c>
      <c r="D106" s="76">
        <v>2.2865765000000002</v>
      </c>
      <c r="E106" s="76">
        <v>0.69</v>
      </c>
      <c r="F106" s="77">
        <v>91</v>
      </c>
      <c r="G106" s="76">
        <v>2.36</v>
      </c>
      <c r="H106" s="76">
        <v>3.05</v>
      </c>
      <c r="I106" s="76">
        <v>3.8</v>
      </c>
      <c r="J106" s="76">
        <v>3.8</v>
      </c>
      <c r="K106" s="76">
        <v>0.81999999999999984</v>
      </c>
      <c r="L106" s="162"/>
      <c r="M106" s="75">
        <v>122413.19999999998</v>
      </c>
      <c r="N106" s="75">
        <v>35790</v>
      </c>
      <c r="O106" s="75">
        <v>197106</v>
      </c>
    </row>
    <row r="107" spans="1:15" ht="15.5" x14ac:dyDescent="0.35">
      <c r="A107" s="64" t="s">
        <v>141</v>
      </c>
      <c r="B107" s="65">
        <v>931</v>
      </c>
      <c r="C107" s="64" t="s">
        <v>200</v>
      </c>
      <c r="D107" s="76">
        <v>1.9865280000000001</v>
      </c>
      <c r="E107" s="76">
        <v>0.5</v>
      </c>
      <c r="F107" s="77">
        <v>438.73</v>
      </c>
      <c r="G107" s="76">
        <v>2.0499999999999998</v>
      </c>
      <c r="H107" s="76">
        <v>2.5499999999999998</v>
      </c>
      <c r="I107" s="76">
        <v>3.8</v>
      </c>
      <c r="J107" s="76">
        <v>3.8</v>
      </c>
      <c r="K107" s="76">
        <v>1.3099999999999996</v>
      </c>
      <c r="L107" s="165"/>
      <c r="M107" s="76">
        <v>512656.00499999995</v>
      </c>
      <c r="N107" s="76">
        <v>125038</v>
      </c>
      <c r="O107" s="76">
        <v>950290</v>
      </c>
    </row>
    <row r="108" spans="1:15" ht="15.5" x14ac:dyDescent="0.35">
      <c r="A108" s="64" t="s">
        <v>141</v>
      </c>
      <c r="B108" s="65">
        <v>851</v>
      </c>
      <c r="C108" s="64" t="s">
        <v>154</v>
      </c>
      <c r="D108" s="166"/>
      <c r="E108" s="166"/>
      <c r="F108" s="167"/>
      <c r="G108" s="166"/>
      <c r="H108" s="166"/>
      <c r="I108" s="166"/>
      <c r="J108" s="166"/>
      <c r="K108" s="166"/>
      <c r="L108" s="162"/>
      <c r="M108" s="166"/>
      <c r="N108" s="166"/>
      <c r="O108" s="166"/>
    </row>
    <row r="109" spans="1:15" ht="15.5" x14ac:dyDescent="0.35">
      <c r="A109" s="64" t="s">
        <v>141</v>
      </c>
      <c r="B109" s="65">
        <v>870</v>
      </c>
      <c r="C109" s="64" t="s">
        <v>166</v>
      </c>
      <c r="D109" s="76">
        <v>1.1174220000000001</v>
      </c>
      <c r="E109" s="76">
        <v>0.73</v>
      </c>
      <c r="F109" s="77">
        <v>238.6</v>
      </c>
      <c r="G109" s="76">
        <v>1.1499999999999999</v>
      </c>
      <c r="H109" s="76">
        <v>1.88</v>
      </c>
      <c r="I109" s="76">
        <v>3.8</v>
      </c>
      <c r="J109" s="76">
        <v>3.8</v>
      </c>
      <c r="K109" s="76">
        <v>1.9499999999999997</v>
      </c>
      <c r="L109" s="162"/>
      <c r="M109" s="75">
        <v>156402.29999999999</v>
      </c>
      <c r="N109" s="75">
        <v>99281</v>
      </c>
      <c r="O109" s="75">
        <v>516808</v>
      </c>
    </row>
    <row r="110" spans="1:15" ht="15.5" x14ac:dyDescent="0.35">
      <c r="A110" s="64" t="s">
        <v>141</v>
      </c>
      <c r="B110" s="65">
        <v>871</v>
      </c>
      <c r="C110" s="64" t="s">
        <v>167</v>
      </c>
      <c r="D110" s="76">
        <v>2.5659320000000001</v>
      </c>
      <c r="E110" s="76">
        <v>0.38</v>
      </c>
      <c r="F110" s="77">
        <v>477</v>
      </c>
      <c r="G110" s="76">
        <v>2.65</v>
      </c>
      <c r="H110" s="76">
        <v>3.03</v>
      </c>
      <c r="I110" s="76">
        <v>3.8</v>
      </c>
      <c r="J110" s="76">
        <v>3.8</v>
      </c>
      <c r="K110" s="76">
        <v>0.85000000000000009</v>
      </c>
      <c r="L110" s="162"/>
      <c r="M110" s="75">
        <v>720508.5</v>
      </c>
      <c r="N110" s="75">
        <v>103318</v>
      </c>
      <c r="O110" s="75">
        <v>1033182</v>
      </c>
    </row>
    <row r="111" spans="1:15" ht="15.5" x14ac:dyDescent="0.35">
      <c r="A111" s="64" t="s">
        <v>141</v>
      </c>
      <c r="B111" s="65">
        <v>852</v>
      </c>
      <c r="C111" s="64" t="s">
        <v>155</v>
      </c>
      <c r="D111" s="76">
        <v>1.510589</v>
      </c>
      <c r="E111" s="76">
        <v>0.48</v>
      </c>
      <c r="F111" s="77">
        <v>66</v>
      </c>
      <c r="G111" s="76">
        <v>1.56</v>
      </c>
      <c r="H111" s="76">
        <v>2.04</v>
      </c>
      <c r="I111" s="76">
        <v>3.8</v>
      </c>
      <c r="J111" s="76">
        <v>3.8</v>
      </c>
      <c r="K111" s="76">
        <v>1.8099999999999998</v>
      </c>
      <c r="L111" s="162"/>
      <c r="M111" s="75">
        <v>58687.200000000004</v>
      </c>
      <c r="N111" s="75">
        <v>18058</v>
      </c>
      <c r="O111" s="75">
        <v>142956</v>
      </c>
    </row>
    <row r="112" spans="1:15" ht="15.5" x14ac:dyDescent="0.35">
      <c r="A112" s="64" t="s">
        <v>141</v>
      </c>
      <c r="B112" s="65">
        <v>936</v>
      </c>
      <c r="C112" s="64" t="s">
        <v>203</v>
      </c>
      <c r="D112" s="76">
        <v>4.5731530000000005</v>
      </c>
      <c r="E112" s="76">
        <v>0.42</v>
      </c>
      <c r="F112" s="77">
        <v>349.8</v>
      </c>
      <c r="G112" s="76">
        <v>4.72</v>
      </c>
      <c r="H112" s="76">
        <v>5.14</v>
      </c>
      <c r="I112" s="76">
        <v>5.14</v>
      </c>
      <c r="J112" s="76">
        <v>5.14</v>
      </c>
      <c r="K112" s="76">
        <v>0.14999999999999947</v>
      </c>
      <c r="L112" s="165"/>
      <c r="M112" s="76">
        <v>941101.92</v>
      </c>
      <c r="N112" s="76">
        <v>83742</v>
      </c>
      <c r="O112" s="76">
        <v>1024845</v>
      </c>
    </row>
    <row r="113" spans="1:15" ht="15.5" x14ac:dyDescent="0.35">
      <c r="A113" s="64" t="s">
        <v>141</v>
      </c>
      <c r="B113" s="65">
        <v>869</v>
      </c>
      <c r="C113" s="64" t="s">
        <v>165</v>
      </c>
      <c r="D113" s="76">
        <v>2.4728135000000004</v>
      </c>
      <c r="E113" s="76">
        <v>0.42</v>
      </c>
      <c r="F113" s="77">
        <v>155</v>
      </c>
      <c r="G113" s="76">
        <v>2.5499999999999998</v>
      </c>
      <c r="H113" s="76">
        <v>2.9699999999999998</v>
      </c>
      <c r="I113" s="76">
        <v>3.8</v>
      </c>
      <c r="J113" s="76">
        <v>3.8</v>
      </c>
      <c r="K113" s="76">
        <v>0.9099999999999997</v>
      </c>
      <c r="L113" s="162"/>
      <c r="M113" s="75">
        <v>225292.5</v>
      </c>
      <c r="N113" s="75">
        <v>37107</v>
      </c>
      <c r="O113" s="75">
        <v>335730</v>
      </c>
    </row>
    <row r="114" spans="1:15" ht="15.5" x14ac:dyDescent="0.35">
      <c r="A114" s="64" t="s">
        <v>141</v>
      </c>
      <c r="B114" s="65">
        <v>938</v>
      </c>
      <c r="C114" s="64" t="s">
        <v>205</v>
      </c>
      <c r="D114" s="76">
        <v>2.4728135000000004</v>
      </c>
      <c r="E114" s="76">
        <v>0.36</v>
      </c>
      <c r="F114" s="77">
        <v>395</v>
      </c>
      <c r="G114" s="76">
        <v>2.5499999999999998</v>
      </c>
      <c r="H114" s="76">
        <v>2.9099999999999997</v>
      </c>
      <c r="I114" s="76">
        <v>3.8</v>
      </c>
      <c r="J114" s="76">
        <v>3.8</v>
      </c>
      <c r="K114" s="76">
        <v>0.96999999999999975</v>
      </c>
      <c r="L114" s="165"/>
      <c r="M114" s="76">
        <v>574132.49999999988</v>
      </c>
      <c r="N114" s="76">
        <v>81054</v>
      </c>
      <c r="O114" s="76">
        <v>855570</v>
      </c>
    </row>
    <row r="115" spans="1:15" ht="15.5" x14ac:dyDescent="0.35">
      <c r="A115" s="64" t="s">
        <v>141</v>
      </c>
      <c r="B115" s="65">
        <v>868</v>
      </c>
      <c r="C115" s="64" t="s">
        <v>164</v>
      </c>
      <c r="D115" s="76">
        <v>1.4795495000000001</v>
      </c>
      <c r="E115" s="76">
        <v>0.44</v>
      </c>
      <c r="F115" s="77">
        <v>227.67</v>
      </c>
      <c r="G115" s="76">
        <v>1.53</v>
      </c>
      <c r="H115" s="76">
        <v>1.97</v>
      </c>
      <c r="I115" s="76">
        <v>3.8</v>
      </c>
      <c r="J115" s="76">
        <v>3.8</v>
      </c>
      <c r="K115" s="76">
        <v>1.88</v>
      </c>
      <c r="L115" s="162"/>
      <c r="M115" s="75">
        <v>198551.00699999998</v>
      </c>
      <c r="N115" s="75">
        <v>57100</v>
      </c>
      <c r="O115" s="75">
        <v>493134</v>
      </c>
    </row>
    <row r="116" spans="1:15" ht="15.5" x14ac:dyDescent="0.35">
      <c r="A116" s="64" t="s">
        <v>141</v>
      </c>
      <c r="B116" s="65">
        <v>872</v>
      </c>
      <c r="C116" s="64" t="s">
        <v>168</v>
      </c>
      <c r="D116" s="76">
        <v>3.1039500000000001E-2</v>
      </c>
      <c r="E116" s="76">
        <v>0.33</v>
      </c>
      <c r="F116" s="77">
        <v>118</v>
      </c>
      <c r="G116" s="76">
        <v>0.03</v>
      </c>
      <c r="H116" s="76">
        <v>0.36</v>
      </c>
      <c r="I116" s="76">
        <v>3.8</v>
      </c>
      <c r="J116" s="76">
        <v>3.8</v>
      </c>
      <c r="K116" s="76">
        <v>3.44</v>
      </c>
      <c r="L116" s="162"/>
      <c r="M116" s="75">
        <v>2017.8</v>
      </c>
      <c r="N116" s="75">
        <v>22196</v>
      </c>
      <c r="O116" s="75">
        <v>255588</v>
      </c>
    </row>
    <row r="117" spans="1:15" ht="15.5" x14ac:dyDescent="0.35">
      <c r="A117" s="64" t="s">
        <v>123</v>
      </c>
      <c r="B117" s="65">
        <v>800</v>
      </c>
      <c r="C117" s="64" t="s">
        <v>124</v>
      </c>
      <c r="D117" s="166"/>
      <c r="E117" s="166"/>
      <c r="F117" s="167"/>
      <c r="G117" s="166"/>
      <c r="H117" s="166"/>
      <c r="I117" s="166"/>
      <c r="J117" s="166"/>
      <c r="K117" s="166"/>
      <c r="L117" s="162"/>
      <c r="M117" s="166"/>
      <c r="N117" s="166"/>
      <c r="O117" s="166"/>
    </row>
    <row r="118" spans="1:15" ht="15.5" x14ac:dyDescent="0.35">
      <c r="A118" s="64" t="s">
        <v>123</v>
      </c>
      <c r="B118" s="65">
        <v>839</v>
      </c>
      <c r="C118" s="64" t="s">
        <v>148</v>
      </c>
      <c r="D118" s="166"/>
      <c r="E118" s="166"/>
      <c r="F118" s="167"/>
      <c r="G118" s="166"/>
      <c r="H118" s="166"/>
      <c r="I118" s="166"/>
      <c r="J118" s="166"/>
      <c r="K118" s="166"/>
      <c r="L118" s="162"/>
      <c r="M118" s="166"/>
      <c r="N118" s="166"/>
      <c r="O118" s="166"/>
    </row>
    <row r="119" spans="1:15" ht="15.5" x14ac:dyDescent="0.35">
      <c r="A119" s="64" t="s">
        <v>123</v>
      </c>
      <c r="B119" s="65">
        <v>801</v>
      </c>
      <c r="C119" s="64" t="s">
        <v>125</v>
      </c>
      <c r="D119" s="76">
        <v>0.9829175</v>
      </c>
      <c r="E119" s="76">
        <v>0.52</v>
      </c>
      <c r="F119" s="77">
        <v>969.9</v>
      </c>
      <c r="G119" s="76">
        <v>1.01</v>
      </c>
      <c r="H119" s="76">
        <v>1.53</v>
      </c>
      <c r="I119" s="76">
        <v>3.8</v>
      </c>
      <c r="J119" s="76">
        <v>3.8</v>
      </c>
      <c r="K119" s="76">
        <v>2.2999999999999998</v>
      </c>
      <c r="L119" s="162"/>
      <c r="M119" s="75">
        <v>558371.42999999993</v>
      </c>
      <c r="N119" s="75">
        <v>287478</v>
      </c>
      <c r="O119" s="75">
        <v>2100804</v>
      </c>
    </row>
    <row r="120" spans="1:15" ht="15.5" x14ac:dyDescent="0.35">
      <c r="A120" s="64" t="s">
        <v>123</v>
      </c>
      <c r="B120" s="65">
        <v>908</v>
      </c>
      <c r="C120" s="64" t="s">
        <v>192</v>
      </c>
      <c r="D120" s="76">
        <v>4.4386485000000002</v>
      </c>
      <c r="E120" s="76">
        <v>0.51</v>
      </c>
      <c r="F120" s="77">
        <v>124.2</v>
      </c>
      <c r="G120" s="76">
        <v>4.58</v>
      </c>
      <c r="H120" s="76">
        <v>5.09</v>
      </c>
      <c r="I120" s="76">
        <v>5.09</v>
      </c>
      <c r="J120" s="76">
        <v>5.09</v>
      </c>
      <c r="K120" s="76">
        <v>0.13999999999999968</v>
      </c>
      <c r="L120" s="165"/>
      <c r="M120" s="76">
        <v>324236.52</v>
      </c>
      <c r="N120" s="76">
        <v>36105</v>
      </c>
      <c r="O120" s="76">
        <v>360342</v>
      </c>
    </row>
    <row r="121" spans="1:15" ht="15.5" x14ac:dyDescent="0.35">
      <c r="A121" s="64" t="s">
        <v>123</v>
      </c>
      <c r="B121" s="65">
        <v>878</v>
      </c>
      <c r="C121" s="64" t="s">
        <v>173</v>
      </c>
      <c r="D121" s="76">
        <v>1.345045</v>
      </c>
      <c r="E121" s="76">
        <v>0.54</v>
      </c>
      <c r="F121" s="77">
        <v>126.23</v>
      </c>
      <c r="G121" s="76">
        <v>1.39</v>
      </c>
      <c r="H121" s="76">
        <v>1.93</v>
      </c>
      <c r="I121" s="76">
        <v>3.8</v>
      </c>
      <c r="J121" s="76">
        <v>3.8</v>
      </c>
      <c r="K121" s="76">
        <v>1.9099999999999997</v>
      </c>
      <c r="L121" s="162"/>
      <c r="M121" s="75">
        <v>100012.02900000001</v>
      </c>
      <c r="N121" s="75">
        <v>38854</v>
      </c>
      <c r="O121" s="75">
        <v>273415</v>
      </c>
    </row>
    <row r="122" spans="1:15" ht="15.5" x14ac:dyDescent="0.35">
      <c r="A122" s="64" t="s">
        <v>123</v>
      </c>
      <c r="B122" s="65">
        <v>838</v>
      </c>
      <c r="C122" s="64" t="s">
        <v>147</v>
      </c>
      <c r="D122" s="166"/>
      <c r="E122" s="166"/>
      <c r="F122" s="167"/>
      <c r="G122" s="166"/>
      <c r="H122" s="166"/>
      <c r="I122" s="166"/>
      <c r="J122" s="166"/>
      <c r="K122" s="166"/>
      <c r="L122" s="162"/>
      <c r="M122" s="166"/>
      <c r="N122" s="166"/>
      <c r="O122" s="166"/>
    </row>
    <row r="123" spans="1:15" ht="15.5" x14ac:dyDescent="0.35">
      <c r="A123" s="64" t="s">
        <v>123</v>
      </c>
      <c r="B123" s="65">
        <v>916</v>
      </c>
      <c r="C123" s="64" t="s">
        <v>194</v>
      </c>
      <c r="D123" s="166"/>
      <c r="E123" s="166"/>
      <c r="F123" s="167"/>
      <c r="G123" s="166"/>
      <c r="H123" s="166"/>
      <c r="I123" s="166"/>
      <c r="J123" s="166"/>
      <c r="K123" s="166"/>
      <c r="L123" s="162"/>
      <c r="M123" s="166"/>
      <c r="N123" s="166"/>
      <c r="O123" s="166"/>
    </row>
    <row r="124" spans="1:15" ht="15.5" x14ac:dyDescent="0.35">
      <c r="A124" s="64" t="s">
        <v>123</v>
      </c>
      <c r="B124" s="65">
        <v>802</v>
      </c>
      <c r="C124" s="64" t="s">
        <v>126</v>
      </c>
      <c r="D124" s="166"/>
      <c r="E124" s="166"/>
      <c r="F124" s="167"/>
      <c r="G124" s="166"/>
      <c r="H124" s="166"/>
      <c r="I124" s="166"/>
      <c r="J124" s="166"/>
      <c r="K124" s="166"/>
      <c r="L124" s="162"/>
      <c r="M124" s="166"/>
      <c r="N124" s="166"/>
      <c r="O124" s="166"/>
    </row>
    <row r="125" spans="1:15" ht="15.5" x14ac:dyDescent="0.35">
      <c r="A125" s="64" t="s">
        <v>123</v>
      </c>
      <c r="B125" s="65">
        <v>879</v>
      </c>
      <c r="C125" s="64" t="s">
        <v>174</v>
      </c>
      <c r="D125" s="76">
        <v>6.5079485000000004</v>
      </c>
      <c r="E125" s="76">
        <v>0.71</v>
      </c>
      <c r="F125" s="77">
        <v>88.53</v>
      </c>
      <c r="G125" s="76">
        <v>6.71</v>
      </c>
      <c r="H125" s="76">
        <v>7.42</v>
      </c>
      <c r="I125" s="76">
        <v>7.42</v>
      </c>
      <c r="J125" s="76">
        <v>7.42</v>
      </c>
      <c r="K125" s="76">
        <v>0.20000000000000018</v>
      </c>
      <c r="L125" s="162"/>
      <c r="M125" s="75">
        <v>338600.69099999999</v>
      </c>
      <c r="N125" s="75">
        <v>35828</v>
      </c>
      <c r="O125" s="75">
        <v>374429</v>
      </c>
    </row>
    <row r="126" spans="1:15" ht="15.5" x14ac:dyDescent="0.35">
      <c r="A126" s="64" t="s">
        <v>123</v>
      </c>
      <c r="B126" s="65">
        <v>933</v>
      </c>
      <c r="C126" s="64" t="s">
        <v>201</v>
      </c>
      <c r="D126" s="166"/>
      <c r="E126" s="166"/>
      <c r="F126" s="167"/>
      <c r="G126" s="166"/>
      <c r="H126" s="166"/>
      <c r="I126" s="166"/>
      <c r="J126" s="166"/>
      <c r="K126" s="166"/>
      <c r="L126" s="162"/>
      <c r="M126" s="166"/>
      <c r="N126" s="166"/>
      <c r="O126" s="166"/>
    </row>
    <row r="127" spans="1:15" ht="15.5" x14ac:dyDescent="0.35">
      <c r="A127" s="64" t="s">
        <v>123</v>
      </c>
      <c r="B127" s="65">
        <v>803</v>
      </c>
      <c r="C127" s="64" t="s">
        <v>127</v>
      </c>
      <c r="D127" s="166"/>
      <c r="E127" s="166"/>
      <c r="F127" s="167"/>
      <c r="G127" s="166"/>
      <c r="H127" s="166"/>
      <c r="I127" s="166"/>
      <c r="J127" s="166"/>
      <c r="K127" s="166"/>
      <c r="L127" s="162"/>
      <c r="M127" s="166"/>
      <c r="N127" s="166"/>
      <c r="O127" s="166"/>
    </row>
    <row r="128" spans="1:15" ht="15.5" x14ac:dyDescent="0.35">
      <c r="A128" s="64" t="s">
        <v>123</v>
      </c>
      <c r="B128" s="65">
        <v>866</v>
      </c>
      <c r="C128" s="64" t="s">
        <v>162</v>
      </c>
      <c r="D128" s="166"/>
      <c r="E128" s="166"/>
      <c r="F128" s="167"/>
      <c r="G128" s="166"/>
      <c r="H128" s="166"/>
      <c r="I128" s="166"/>
      <c r="J128" s="166"/>
      <c r="K128" s="166"/>
      <c r="L128" s="162"/>
      <c r="M128" s="166"/>
      <c r="N128" s="166"/>
      <c r="O128" s="166"/>
    </row>
    <row r="129" spans="1:15" ht="15.5" x14ac:dyDescent="0.35">
      <c r="A129" s="64" t="s">
        <v>123</v>
      </c>
      <c r="B129" s="65">
        <v>880</v>
      </c>
      <c r="C129" s="64" t="s">
        <v>175</v>
      </c>
      <c r="D129" s="166"/>
      <c r="E129" s="166"/>
      <c r="F129" s="167"/>
      <c r="G129" s="166"/>
      <c r="H129" s="166"/>
      <c r="I129" s="166"/>
      <c r="J129" s="166"/>
      <c r="K129" s="166"/>
      <c r="L129" s="162"/>
      <c r="M129" s="166"/>
      <c r="N129" s="166"/>
      <c r="O129" s="166"/>
    </row>
    <row r="130" spans="1:15" ht="15.5" x14ac:dyDescent="0.35">
      <c r="A130" s="64" t="s">
        <v>123</v>
      </c>
      <c r="B130" s="65">
        <v>865</v>
      </c>
      <c r="C130" s="64" t="s">
        <v>161</v>
      </c>
      <c r="D130" s="166"/>
      <c r="E130" s="166"/>
      <c r="F130" s="167"/>
      <c r="G130" s="166"/>
      <c r="H130" s="166"/>
      <c r="I130" s="166"/>
      <c r="J130" s="166"/>
      <c r="K130" s="166"/>
      <c r="L130" s="162"/>
      <c r="M130" s="166"/>
      <c r="N130" s="166"/>
      <c r="O130" s="166"/>
    </row>
    <row r="131" spans="1:15" ht="15.5" x14ac:dyDescent="0.35">
      <c r="A131" s="64" t="s">
        <v>84</v>
      </c>
      <c r="B131" s="65">
        <v>330</v>
      </c>
      <c r="C131" s="64" t="s">
        <v>85</v>
      </c>
      <c r="D131" s="76">
        <v>3.1970684999999999</v>
      </c>
      <c r="E131" s="76">
        <v>0.45</v>
      </c>
      <c r="F131" s="77">
        <v>2298.6999999999998</v>
      </c>
      <c r="G131" s="76">
        <v>3.3</v>
      </c>
      <c r="H131" s="76">
        <v>3.75</v>
      </c>
      <c r="I131" s="76">
        <v>3.8</v>
      </c>
      <c r="J131" s="76">
        <v>3.8</v>
      </c>
      <c r="K131" s="76">
        <v>0.14999999999999947</v>
      </c>
      <c r="L131" s="162"/>
      <c r="M131" s="75">
        <v>4323854.7</v>
      </c>
      <c r="N131" s="75">
        <v>589617</v>
      </c>
      <c r="O131" s="75">
        <v>4978985</v>
      </c>
    </row>
    <row r="132" spans="1:15" ht="15.5" x14ac:dyDescent="0.35">
      <c r="A132" s="64" t="s">
        <v>84</v>
      </c>
      <c r="B132" s="65">
        <v>331</v>
      </c>
      <c r="C132" s="64" t="s">
        <v>86</v>
      </c>
      <c r="D132" s="76">
        <v>3.435038</v>
      </c>
      <c r="E132" s="76">
        <v>0.49</v>
      </c>
      <c r="F132" s="77">
        <v>92</v>
      </c>
      <c r="G132" s="76">
        <v>3.54</v>
      </c>
      <c r="H132" s="76">
        <v>4.03</v>
      </c>
      <c r="I132" s="76">
        <v>4.03</v>
      </c>
      <c r="J132" s="76">
        <v>4.03</v>
      </c>
      <c r="K132" s="76">
        <v>0.10000000000000053</v>
      </c>
      <c r="L132" s="162"/>
      <c r="M132" s="75">
        <v>185637.6</v>
      </c>
      <c r="N132" s="75">
        <v>25696</v>
      </c>
      <c r="O132" s="75">
        <v>211334</v>
      </c>
    </row>
    <row r="133" spans="1:15" ht="15.5" x14ac:dyDescent="0.35">
      <c r="A133" s="64" t="s">
        <v>84</v>
      </c>
      <c r="B133" s="65">
        <v>332</v>
      </c>
      <c r="C133" s="64" t="s">
        <v>87</v>
      </c>
      <c r="D133" s="76">
        <v>5.1111710000000006</v>
      </c>
      <c r="E133" s="76">
        <v>0.32</v>
      </c>
      <c r="F133" s="77">
        <v>113</v>
      </c>
      <c r="G133" s="76">
        <v>5.27</v>
      </c>
      <c r="H133" s="76">
        <v>5.59</v>
      </c>
      <c r="I133" s="76">
        <v>5.59</v>
      </c>
      <c r="J133" s="76">
        <v>5.59</v>
      </c>
      <c r="K133" s="76">
        <v>0.15999999999999925</v>
      </c>
      <c r="L133" s="162"/>
      <c r="M133" s="75">
        <v>339440.7</v>
      </c>
      <c r="N133" s="75">
        <v>20611</v>
      </c>
      <c r="O133" s="75">
        <v>360052</v>
      </c>
    </row>
    <row r="134" spans="1:15" ht="15.5" x14ac:dyDescent="0.35">
      <c r="A134" s="64" t="s">
        <v>84</v>
      </c>
      <c r="B134" s="65">
        <v>884</v>
      </c>
      <c r="C134" s="64" t="s">
        <v>179</v>
      </c>
      <c r="D134" s="166"/>
      <c r="E134" s="166"/>
      <c r="F134" s="167"/>
      <c r="G134" s="166"/>
      <c r="H134" s="166"/>
      <c r="I134" s="166"/>
      <c r="J134" s="166"/>
      <c r="K134" s="166"/>
      <c r="L134" s="162"/>
      <c r="M134" s="166"/>
      <c r="N134" s="166"/>
      <c r="O134" s="166"/>
    </row>
    <row r="135" spans="1:15" ht="15.5" x14ac:dyDescent="0.35">
      <c r="A135" s="64" t="s">
        <v>84</v>
      </c>
      <c r="B135" s="65">
        <v>333</v>
      </c>
      <c r="C135" s="64" t="s">
        <v>88</v>
      </c>
      <c r="D135" s="166"/>
      <c r="E135" s="166"/>
      <c r="F135" s="167"/>
      <c r="G135" s="166"/>
      <c r="H135" s="166"/>
      <c r="I135" s="166"/>
      <c r="J135" s="166"/>
      <c r="K135" s="166"/>
      <c r="L135" s="162"/>
      <c r="M135" s="166"/>
      <c r="N135" s="166"/>
      <c r="O135" s="166"/>
    </row>
    <row r="136" spans="1:15" ht="15.5" x14ac:dyDescent="0.35">
      <c r="A136" s="64" t="s">
        <v>84</v>
      </c>
      <c r="B136" s="65">
        <v>893</v>
      </c>
      <c r="C136" s="64" t="s">
        <v>188</v>
      </c>
      <c r="D136" s="166"/>
      <c r="E136" s="166"/>
      <c r="F136" s="167"/>
      <c r="G136" s="166"/>
      <c r="H136" s="166"/>
      <c r="I136" s="166"/>
      <c r="J136" s="166"/>
      <c r="K136" s="166"/>
      <c r="L136" s="162"/>
      <c r="M136" s="166"/>
      <c r="N136" s="166"/>
      <c r="O136" s="166"/>
    </row>
    <row r="137" spans="1:15" ht="15.5" x14ac:dyDescent="0.35">
      <c r="A137" s="64" t="s">
        <v>84</v>
      </c>
      <c r="B137" s="65">
        <v>334</v>
      </c>
      <c r="C137" s="64" t="s">
        <v>89</v>
      </c>
      <c r="D137" s="166"/>
      <c r="E137" s="166"/>
      <c r="F137" s="167"/>
      <c r="G137" s="166"/>
      <c r="H137" s="166"/>
      <c r="I137" s="166"/>
      <c r="J137" s="166"/>
      <c r="K137" s="166"/>
      <c r="L137" s="162"/>
      <c r="M137" s="166"/>
      <c r="N137" s="166"/>
      <c r="O137" s="166"/>
    </row>
    <row r="138" spans="1:15" ht="15.5" x14ac:dyDescent="0.35">
      <c r="A138" s="64" t="s">
        <v>84</v>
      </c>
      <c r="B138" s="65">
        <v>860</v>
      </c>
      <c r="C138" s="64" t="s">
        <v>159</v>
      </c>
      <c r="D138" s="76">
        <v>3.6626610000000004</v>
      </c>
      <c r="E138" s="76">
        <v>1.26</v>
      </c>
      <c r="F138" s="77">
        <v>50</v>
      </c>
      <c r="G138" s="76">
        <v>3.78</v>
      </c>
      <c r="H138" s="76">
        <v>5.04</v>
      </c>
      <c r="I138" s="76">
        <v>5.04</v>
      </c>
      <c r="J138" s="76">
        <v>5.04</v>
      </c>
      <c r="K138" s="76">
        <v>0.12000000000000011</v>
      </c>
      <c r="L138" s="162"/>
      <c r="M138" s="75">
        <v>107730</v>
      </c>
      <c r="N138" s="75">
        <v>35910</v>
      </c>
      <c r="O138" s="75">
        <v>143640</v>
      </c>
    </row>
    <row r="139" spans="1:15" ht="15.5" x14ac:dyDescent="0.35">
      <c r="A139" s="64" t="s">
        <v>84</v>
      </c>
      <c r="B139" s="65">
        <v>861</v>
      </c>
      <c r="C139" s="64" t="s">
        <v>160</v>
      </c>
      <c r="D139" s="76">
        <v>3.0936035000000004</v>
      </c>
      <c r="E139" s="76">
        <v>0.72</v>
      </c>
      <c r="F139" s="77">
        <v>44</v>
      </c>
      <c r="G139" s="76">
        <v>3.19</v>
      </c>
      <c r="H139" s="76">
        <v>3.91</v>
      </c>
      <c r="I139" s="76">
        <v>3.91</v>
      </c>
      <c r="J139" s="76">
        <v>3.91</v>
      </c>
      <c r="K139" s="76">
        <v>0.10000000000000053</v>
      </c>
      <c r="L139" s="162"/>
      <c r="M139" s="75">
        <v>80005.199999999983</v>
      </c>
      <c r="N139" s="75">
        <v>18058</v>
      </c>
      <c r="O139" s="75">
        <v>98063</v>
      </c>
    </row>
    <row r="140" spans="1:15" ht="15.5" x14ac:dyDescent="0.35">
      <c r="A140" s="64" t="s">
        <v>84</v>
      </c>
      <c r="B140" s="65">
        <v>894</v>
      </c>
      <c r="C140" s="64" t="s">
        <v>189</v>
      </c>
      <c r="D140" s="76">
        <v>4.1489465000000001</v>
      </c>
      <c r="E140" s="76">
        <v>0.46</v>
      </c>
      <c r="F140" s="77">
        <v>138.66999999999999</v>
      </c>
      <c r="G140" s="76">
        <v>4.28</v>
      </c>
      <c r="H140" s="76">
        <v>4.74</v>
      </c>
      <c r="I140" s="76">
        <v>4.74</v>
      </c>
      <c r="J140" s="76">
        <v>4.74</v>
      </c>
      <c r="K140" s="76">
        <v>0.12999999999999989</v>
      </c>
      <c r="L140" s="162"/>
      <c r="M140" s="75">
        <v>338299.33199999999</v>
      </c>
      <c r="N140" s="75">
        <v>36359</v>
      </c>
      <c r="O140" s="75">
        <v>374659</v>
      </c>
    </row>
    <row r="141" spans="1:15" ht="15.5" x14ac:dyDescent="0.35">
      <c r="A141" s="64" t="s">
        <v>84</v>
      </c>
      <c r="B141" s="65">
        <v>335</v>
      </c>
      <c r="C141" s="64" t="s">
        <v>90</v>
      </c>
      <c r="D141" s="76">
        <v>2.9694455000000004</v>
      </c>
      <c r="E141" s="76">
        <v>0.42</v>
      </c>
      <c r="F141" s="77">
        <v>826.5</v>
      </c>
      <c r="G141" s="76">
        <v>3.06</v>
      </c>
      <c r="H141" s="76">
        <v>3.48</v>
      </c>
      <c r="I141" s="76">
        <v>3.8</v>
      </c>
      <c r="J141" s="76">
        <v>3.8</v>
      </c>
      <c r="K141" s="76">
        <v>0.4099999999999997</v>
      </c>
      <c r="L141" s="162"/>
      <c r="M141" s="75">
        <v>1441581.3000000003</v>
      </c>
      <c r="N141" s="75">
        <v>197864</v>
      </c>
      <c r="O141" s="75">
        <v>1790199</v>
      </c>
    </row>
    <row r="142" spans="1:15" ht="15.5" x14ac:dyDescent="0.35">
      <c r="A142" s="64" t="s">
        <v>84</v>
      </c>
      <c r="B142" s="65">
        <v>937</v>
      </c>
      <c r="C142" s="64" t="s">
        <v>204</v>
      </c>
      <c r="D142" s="76">
        <v>2.8659805</v>
      </c>
      <c r="E142" s="76">
        <v>0.47</v>
      </c>
      <c r="F142" s="77">
        <v>402.5</v>
      </c>
      <c r="G142" s="76">
        <v>2.95</v>
      </c>
      <c r="H142" s="76">
        <v>3.42</v>
      </c>
      <c r="I142" s="76">
        <v>3.8</v>
      </c>
      <c r="J142" s="76">
        <v>3.8</v>
      </c>
      <c r="K142" s="76">
        <v>0.45999999999999996</v>
      </c>
      <c r="L142" s="165"/>
      <c r="M142" s="76">
        <v>676803.75</v>
      </c>
      <c r="N142" s="76">
        <v>107830</v>
      </c>
      <c r="O142" s="76">
        <v>871815</v>
      </c>
    </row>
    <row r="143" spans="1:15" ht="15.5" x14ac:dyDescent="0.35">
      <c r="A143" s="64" t="s">
        <v>84</v>
      </c>
      <c r="B143" s="65">
        <v>336</v>
      </c>
      <c r="C143" s="64" t="s">
        <v>91</v>
      </c>
      <c r="D143" s="76">
        <v>2.9280595000000003</v>
      </c>
      <c r="E143" s="76">
        <v>0.48</v>
      </c>
      <c r="F143" s="77">
        <v>550.5</v>
      </c>
      <c r="G143" s="76">
        <v>3.02</v>
      </c>
      <c r="H143" s="76">
        <v>3.5</v>
      </c>
      <c r="I143" s="76">
        <v>3.8</v>
      </c>
      <c r="J143" s="76">
        <v>3.8</v>
      </c>
      <c r="K143" s="76">
        <v>0.38999999999999968</v>
      </c>
      <c r="L143" s="162"/>
      <c r="M143" s="75">
        <v>947630.70000000007</v>
      </c>
      <c r="N143" s="75">
        <v>150617</v>
      </c>
      <c r="O143" s="75">
        <v>1192383</v>
      </c>
    </row>
    <row r="144" spans="1:15" ht="15.5" x14ac:dyDescent="0.35">
      <c r="A144" s="64" t="s">
        <v>84</v>
      </c>
      <c r="B144" s="65">
        <v>885</v>
      </c>
      <c r="C144" s="64" t="s">
        <v>180</v>
      </c>
      <c r="D144" s="76">
        <v>1.9037560000000002</v>
      </c>
      <c r="E144" s="76">
        <v>0.38</v>
      </c>
      <c r="F144" s="77">
        <v>82.5</v>
      </c>
      <c r="G144" s="76">
        <v>1.96</v>
      </c>
      <c r="H144" s="76">
        <v>2.34</v>
      </c>
      <c r="I144" s="76">
        <v>3.8</v>
      </c>
      <c r="J144" s="76">
        <v>3.8</v>
      </c>
      <c r="K144" s="76">
        <v>1.52</v>
      </c>
      <c r="L144" s="162"/>
      <c r="M144" s="75">
        <v>92169</v>
      </c>
      <c r="N144" s="75">
        <v>17870</v>
      </c>
      <c r="O144" s="75">
        <v>178695</v>
      </c>
    </row>
    <row r="145" spans="1:15" ht="15.5" x14ac:dyDescent="0.35">
      <c r="A145" s="64" t="s">
        <v>107</v>
      </c>
      <c r="B145" s="65">
        <v>370</v>
      </c>
      <c r="C145" s="64" t="s">
        <v>108</v>
      </c>
      <c r="D145" s="166"/>
      <c r="E145" s="166"/>
      <c r="F145" s="167"/>
      <c r="G145" s="166"/>
      <c r="H145" s="166"/>
      <c r="I145" s="166"/>
      <c r="J145" s="166"/>
      <c r="K145" s="166"/>
      <c r="L145" s="162"/>
      <c r="M145" s="166"/>
      <c r="N145" s="166"/>
      <c r="O145" s="166"/>
    </row>
    <row r="146" spans="1:15" ht="15.5" x14ac:dyDescent="0.35">
      <c r="A146" s="64" t="s">
        <v>107</v>
      </c>
      <c r="B146" s="65">
        <v>380</v>
      </c>
      <c r="C146" s="64" t="s">
        <v>112</v>
      </c>
      <c r="D146" s="76">
        <v>3.1453360000000004</v>
      </c>
      <c r="E146" s="76">
        <v>0.44</v>
      </c>
      <c r="F146" s="77">
        <v>662.5</v>
      </c>
      <c r="G146" s="76">
        <v>3.24</v>
      </c>
      <c r="H146" s="76">
        <v>3.68</v>
      </c>
      <c r="I146" s="76">
        <v>3.8</v>
      </c>
      <c r="J146" s="76">
        <v>3.8</v>
      </c>
      <c r="K146" s="76">
        <v>0.20999999999999996</v>
      </c>
      <c r="L146" s="162"/>
      <c r="M146" s="75">
        <v>1223505</v>
      </c>
      <c r="N146" s="75">
        <v>166155</v>
      </c>
      <c r="O146" s="75">
        <v>1434975</v>
      </c>
    </row>
    <row r="147" spans="1:15" ht="15.5" x14ac:dyDescent="0.35">
      <c r="A147" s="64" t="s">
        <v>107</v>
      </c>
      <c r="B147" s="65">
        <v>381</v>
      </c>
      <c r="C147" s="64" t="s">
        <v>113</v>
      </c>
      <c r="D147" s="166"/>
      <c r="E147" s="166"/>
      <c r="F147" s="167"/>
      <c r="G147" s="166"/>
      <c r="H147" s="166"/>
      <c r="I147" s="166"/>
      <c r="J147" s="166"/>
      <c r="K147" s="166"/>
      <c r="L147" s="162"/>
      <c r="M147" s="166"/>
      <c r="N147" s="166"/>
      <c r="O147" s="166"/>
    </row>
    <row r="148" spans="1:15" ht="15.5" x14ac:dyDescent="0.35">
      <c r="A148" s="64" t="s">
        <v>107</v>
      </c>
      <c r="B148" s="65">
        <v>371</v>
      </c>
      <c r="C148" s="64" t="s">
        <v>109</v>
      </c>
      <c r="D148" s="166"/>
      <c r="E148" s="166"/>
      <c r="F148" s="167"/>
      <c r="G148" s="166"/>
      <c r="H148" s="166"/>
      <c r="I148" s="166"/>
      <c r="J148" s="166"/>
      <c r="K148" s="166"/>
      <c r="L148" s="162"/>
      <c r="M148" s="166"/>
      <c r="N148" s="166"/>
      <c r="O148" s="166"/>
    </row>
    <row r="149" spans="1:15" ht="15.5" x14ac:dyDescent="0.35">
      <c r="A149" s="64" t="s">
        <v>107</v>
      </c>
      <c r="B149" s="65">
        <v>811</v>
      </c>
      <c r="C149" s="64" t="s">
        <v>133</v>
      </c>
      <c r="D149" s="76">
        <v>1.9037560000000002</v>
      </c>
      <c r="E149" s="76">
        <v>0.5</v>
      </c>
      <c r="F149" s="77">
        <v>266.39999999999998</v>
      </c>
      <c r="G149" s="76">
        <v>1.96</v>
      </c>
      <c r="H149" s="76">
        <v>2.46</v>
      </c>
      <c r="I149" s="76">
        <v>3.8</v>
      </c>
      <c r="J149" s="76">
        <v>3.8</v>
      </c>
      <c r="K149" s="76">
        <v>1.4</v>
      </c>
      <c r="L149" s="162"/>
      <c r="M149" s="75">
        <v>297622.0799999999</v>
      </c>
      <c r="N149" s="75">
        <v>75924</v>
      </c>
      <c r="O149" s="75">
        <v>577023</v>
      </c>
    </row>
    <row r="150" spans="1:15" ht="15.5" x14ac:dyDescent="0.35">
      <c r="A150" s="64" t="s">
        <v>107</v>
      </c>
      <c r="B150" s="65">
        <v>810</v>
      </c>
      <c r="C150" s="64" t="s">
        <v>132</v>
      </c>
      <c r="D150" s="76">
        <v>4.3869160000000003</v>
      </c>
      <c r="E150" s="76">
        <v>0.52</v>
      </c>
      <c r="F150" s="77">
        <v>83.9</v>
      </c>
      <c r="G150" s="76">
        <v>4.5199999999999996</v>
      </c>
      <c r="H150" s="76">
        <v>5.0399999999999991</v>
      </c>
      <c r="I150" s="76">
        <v>5.0399999999999991</v>
      </c>
      <c r="J150" s="76">
        <v>5.0399999999999991</v>
      </c>
      <c r="K150" s="76">
        <v>0.12999999999999901</v>
      </c>
      <c r="L150" s="162"/>
      <c r="M150" s="75">
        <v>216159.96</v>
      </c>
      <c r="N150" s="75">
        <v>24868</v>
      </c>
      <c r="O150" s="75">
        <v>241028</v>
      </c>
    </row>
    <row r="151" spans="1:15" ht="15.5" x14ac:dyDescent="0.35">
      <c r="A151" s="64" t="s">
        <v>107</v>
      </c>
      <c r="B151" s="65">
        <v>382</v>
      </c>
      <c r="C151" s="64" t="s">
        <v>114</v>
      </c>
      <c r="D151" s="76">
        <v>3.3419195000000004</v>
      </c>
      <c r="E151" s="76">
        <v>0.52</v>
      </c>
      <c r="F151" s="77">
        <v>61</v>
      </c>
      <c r="G151" s="76">
        <v>3.45</v>
      </c>
      <c r="H151" s="76">
        <v>3.97</v>
      </c>
      <c r="I151" s="76">
        <v>3.97</v>
      </c>
      <c r="J151" s="76">
        <v>3.97</v>
      </c>
      <c r="K151" s="76">
        <v>0.11000000000000032</v>
      </c>
      <c r="L151" s="162"/>
      <c r="M151" s="75">
        <v>119956.50000000001</v>
      </c>
      <c r="N151" s="75">
        <v>18080</v>
      </c>
      <c r="O151" s="75">
        <v>138037</v>
      </c>
    </row>
    <row r="152" spans="1:15" ht="15.5" x14ac:dyDescent="0.35">
      <c r="A152" s="64" t="s">
        <v>107</v>
      </c>
      <c r="B152" s="65">
        <v>383</v>
      </c>
      <c r="C152" s="64" t="s">
        <v>115</v>
      </c>
      <c r="D152" s="166"/>
      <c r="E152" s="166"/>
      <c r="F152" s="167"/>
      <c r="G152" s="166"/>
      <c r="H152" s="166"/>
      <c r="I152" s="166"/>
      <c r="J152" s="166"/>
      <c r="K152" s="166"/>
      <c r="L152" s="162"/>
      <c r="M152" s="166"/>
      <c r="N152" s="166"/>
      <c r="O152" s="166"/>
    </row>
    <row r="153" spans="1:15" ht="15.5" x14ac:dyDescent="0.35">
      <c r="A153" s="64" t="s">
        <v>107</v>
      </c>
      <c r="B153" s="65">
        <v>812</v>
      </c>
      <c r="C153" s="64" t="s">
        <v>134</v>
      </c>
      <c r="D153" s="76">
        <v>1.9037560000000002</v>
      </c>
      <c r="E153" s="76">
        <v>0.57999999999999996</v>
      </c>
      <c r="F153" s="77">
        <v>109.6</v>
      </c>
      <c r="G153" s="76">
        <v>1.96</v>
      </c>
      <c r="H153" s="76">
        <v>2.54</v>
      </c>
      <c r="I153" s="76">
        <v>3.8</v>
      </c>
      <c r="J153" s="76">
        <v>3.8</v>
      </c>
      <c r="K153" s="76">
        <v>1.3199999999999998</v>
      </c>
      <c r="L153" s="162"/>
      <c r="M153" s="75">
        <v>122445.12</v>
      </c>
      <c r="N153" s="75">
        <v>36234</v>
      </c>
      <c r="O153" s="75">
        <v>237394</v>
      </c>
    </row>
    <row r="154" spans="1:15" ht="15.5" x14ac:dyDescent="0.35">
      <c r="A154" s="64" t="s">
        <v>107</v>
      </c>
      <c r="B154" s="65">
        <v>813</v>
      </c>
      <c r="C154" s="64" t="s">
        <v>135</v>
      </c>
      <c r="D154" s="166"/>
      <c r="E154" s="166"/>
      <c r="F154" s="167"/>
      <c r="G154" s="166"/>
      <c r="H154" s="166"/>
      <c r="I154" s="166"/>
      <c r="J154" s="166"/>
      <c r="K154" s="166"/>
      <c r="L154" s="162"/>
      <c r="M154" s="166"/>
      <c r="N154" s="166"/>
      <c r="O154" s="166"/>
    </row>
    <row r="155" spans="1:15" ht="15.5" x14ac:dyDescent="0.35">
      <c r="A155" s="64" t="s">
        <v>107</v>
      </c>
      <c r="B155" s="65">
        <v>815</v>
      </c>
      <c r="C155" s="64" t="s">
        <v>136</v>
      </c>
      <c r="D155" s="76">
        <v>2.5659320000000001</v>
      </c>
      <c r="E155" s="76">
        <v>0.56999999999999995</v>
      </c>
      <c r="F155" s="77">
        <v>166.87</v>
      </c>
      <c r="G155" s="76">
        <v>2.65</v>
      </c>
      <c r="H155" s="76">
        <v>3.2199999999999998</v>
      </c>
      <c r="I155" s="76">
        <v>3.8</v>
      </c>
      <c r="J155" s="76">
        <v>3.8</v>
      </c>
      <c r="K155" s="76">
        <v>0.66000000000000014</v>
      </c>
      <c r="L155" s="162"/>
      <c r="M155" s="75">
        <v>252057.13499999998</v>
      </c>
      <c r="N155" s="75">
        <v>54216</v>
      </c>
      <c r="O155" s="75">
        <v>361441</v>
      </c>
    </row>
    <row r="156" spans="1:15" ht="15.5" x14ac:dyDescent="0.35">
      <c r="A156" s="64" t="s">
        <v>107</v>
      </c>
      <c r="B156" s="65">
        <v>372</v>
      </c>
      <c r="C156" s="64" t="s">
        <v>110</v>
      </c>
      <c r="D156" s="76">
        <v>5.5250310000000002</v>
      </c>
      <c r="E156" s="76">
        <v>0.38</v>
      </c>
      <c r="F156" s="77">
        <v>298.02999999999997</v>
      </c>
      <c r="G156" s="76">
        <v>5.7</v>
      </c>
      <c r="H156" s="76">
        <v>6.08</v>
      </c>
      <c r="I156" s="76">
        <v>6.08</v>
      </c>
      <c r="J156" s="76">
        <v>6.08</v>
      </c>
      <c r="K156" s="76">
        <v>0.16999999999999993</v>
      </c>
      <c r="L156" s="162"/>
      <c r="M156" s="75">
        <v>968299.47</v>
      </c>
      <c r="N156" s="75">
        <v>64553</v>
      </c>
      <c r="O156" s="75">
        <v>1032853</v>
      </c>
    </row>
    <row r="157" spans="1:15" ht="15.5" x14ac:dyDescent="0.35">
      <c r="A157" s="64" t="s">
        <v>107</v>
      </c>
      <c r="B157" s="65">
        <v>373</v>
      </c>
      <c r="C157" s="64" t="s">
        <v>111</v>
      </c>
      <c r="D157" s="76">
        <v>0.35178100000000007</v>
      </c>
      <c r="E157" s="76">
        <v>0.47</v>
      </c>
      <c r="F157" s="77">
        <v>133.19999999999999</v>
      </c>
      <c r="G157" s="76">
        <v>0.36</v>
      </c>
      <c r="H157" s="76">
        <v>0.83</v>
      </c>
      <c r="I157" s="76">
        <v>3.8</v>
      </c>
      <c r="J157" s="76">
        <v>3.8</v>
      </c>
      <c r="K157" s="76">
        <v>2.98</v>
      </c>
      <c r="L157" s="162"/>
      <c r="M157" s="75">
        <v>27332.639999999996</v>
      </c>
      <c r="N157" s="75">
        <v>35684</v>
      </c>
      <c r="O157" s="75">
        <v>288512</v>
      </c>
    </row>
    <row r="158" spans="1:15" ht="15.5" x14ac:dyDescent="0.35">
      <c r="A158" s="64" t="s">
        <v>107</v>
      </c>
      <c r="B158" s="65">
        <v>384</v>
      </c>
      <c r="C158" s="64" t="s">
        <v>116</v>
      </c>
      <c r="D158" s="76">
        <v>3.0211779999999999</v>
      </c>
      <c r="E158" s="76">
        <v>0.49</v>
      </c>
      <c r="F158" s="77">
        <v>195.1</v>
      </c>
      <c r="G158" s="76">
        <v>3.11</v>
      </c>
      <c r="H158" s="76">
        <v>3.5999999999999996</v>
      </c>
      <c r="I158" s="76">
        <v>3.8</v>
      </c>
      <c r="J158" s="76">
        <v>3.8</v>
      </c>
      <c r="K158" s="76">
        <v>0.29000000000000004</v>
      </c>
      <c r="L158" s="162"/>
      <c r="M158" s="75">
        <v>345853.76999999996</v>
      </c>
      <c r="N158" s="75">
        <v>54491</v>
      </c>
      <c r="O158" s="75">
        <v>422587</v>
      </c>
    </row>
    <row r="159" spans="1:15" ht="15.5" x14ac:dyDescent="0.35">
      <c r="A159" s="64" t="s">
        <v>107</v>
      </c>
      <c r="B159" s="65">
        <v>816</v>
      </c>
      <c r="C159" s="64" t="s">
        <v>137</v>
      </c>
      <c r="D159" s="76">
        <v>2.3900415000000002</v>
      </c>
      <c r="E159" s="76">
        <v>0.51</v>
      </c>
      <c r="F159" s="77">
        <v>61.93</v>
      </c>
      <c r="G159" s="76">
        <v>2.46</v>
      </c>
      <c r="H159" s="76">
        <v>2.9699999999999998</v>
      </c>
      <c r="I159" s="76">
        <v>3.8</v>
      </c>
      <c r="J159" s="76">
        <v>3.8</v>
      </c>
      <c r="K159" s="76">
        <v>0.89999999999999947</v>
      </c>
      <c r="L159" s="162"/>
      <c r="M159" s="75">
        <v>86838.245999999999</v>
      </c>
      <c r="N159" s="75">
        <v>18003</v>
      </c>
      <c r="O159" s="75">
        <v>134141</v>
      </c>
    </row>
  </sheetData>
  <sortState xmlns:xlrd2="http://schemas.microsoft.com/office/spreadsheetml/2017/richdata2" ref="A10:O159">
    <sortCondition ref="A10:A159"/>
    <sortCondition ref="C10:C159"/>
  </sortState>
  <mergeCells count="3">
    <mergeCell ref="A6:A8"/>
    <mergeCell ref="B6:B8"/>
    <mergeCell ref="C6:C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8E172-AA7C-444B-AF27-F3982473A61E}">
  <sheetPr codeName="Sheet9">
    <tabColor theme="5" tint="0.59999389629810485"/>
  </sheetPr>
  <dimension ref="A1:Q163"/>
  <sheetViews>
    <sheetView zoomScaleNormal="100" workbookViewId="0"/>
  </sheetViews>
  <sheetFormatPr defaultColWidth="8.7265625" defaultRowHeight="14.5" x14ac:dyDescent="0.35"/>
  <cols>
    <col min="1" max="1" width="36.26953125" style="21" bestFit="1" customWidth="1"/>
    <col min="2" max="2" width="13.453125" style="21" bestFit="1" customWidth="1"/>
    <col min="3" max="3" width="37.26953125" style="21" bestFit="1" customWidth="1"/>
    <col min="4" max="4" width="20.26953125" style="21" customWidth="1"/>
    <col min="5" max="6" width="18.54296875" style="21" customWidth="1"/>
    <col min="7" max="7" width="18.453125" style="21" customWidth="1"/>
    <col min="8" max="8" width="20" style="21" customWidth="1"/>
    <col min="9" max="10" width="21" style="21" bestFit="1" customWidth="1"/>
    <col min="11" max="11" width="3.1796875" style="21" customWidth="1"/>
    <col min="12" max="12" width="20.54296875" style="21" customWidth="1"/>
    <col min="13" max="13" width="19.453125" style="21" customWidth="1"/>
    <col min="14" max="14" width="18.81640625" style="21" customWidth="1"/>
    <col min="15" max="15" width="20.7265625" style="21" customWidth="1"/>
    <col min="16" max="16" width="8.7265625" style="21"/>
    <col min="17" max="17" width="17.7265625" style="21" bestFit="1" customWidth="1"/>
    <col min="18" max="16384" width="8.7265625" style="21"/>
  </cols>
  <sheetData>
    <row r="1" spans="1:17" ht="45" customHeight="1" x14ac:dyDescent="0.35">
      <c r="A1" s="151" t="s">
        <v>354</v>
      </c>
      <c r="B1" s="151"/>
      <c r="C1" s="151"/>
      <c r="D1" s="151"/>
      <c r="E1" s="151"/>
      <c r="F1" s="151"/>
      <c r="G1" s="151"/>
      <c r="H1" s="151"/>
      <c r="I1" s="151"/>
      <c r="J1" s="151"/>
      <c r="K1" s="151"/>
      <c r="L1" s="151"/>
      <c r="M1" s="151"/>
      <c r="N1" s="151"/>
      <c r="O1" s="151"/>
    </row>
    <row r="2" spans="1:17" ht="15.75" customHeight="1" x14ac:dyDescent="0.35">
      <c r="A2" s="125" t="s">
        <v>384</v>
      </c>
      <c r="B2" s="126"/>
      <c r="C2" s="126"/>
      <c r="D2" s="126"/>
      <c r="E2" s="126"/>
      <c r="F2" s="126"/>
      <c r="G2" s="126"/>
      <c r="H2" s="126"/>
      <c r="I2" s="126"/>
      <c r="J2" s="126"/>
      <c r="K2" s="126"/>
      <c r="L2" s="126"/>
      <c r="M2" s="126"/>
      <c r="N2" s="126"/>
      <c r="O2" s="127"/>
    </row>
    <row r="3" spans="1:17" ht="15.5" x14ac:dyDescent="0.35">
      <c r="A3" s="131" t="s">
        <v>385</v>
      </c>
      <c r="B3" s="129"/>
      <c r="C3" s="129"/>
      <c r="D3" s="129"/>
      <c r="E3" s="129"/>
      <c r="F3" s="129"/>
      <c r="G3" s="129"/>
      <c r="H3" s="129"/>
      <c r="I3" s="129"/>
      <c r="J3" s="129"/>
      <c r="K3" s="129"/>
      <c r="L3" s="129"/>
      <c r="M3" s="129"/>
      <c r="N3" s="129"/>
      <c r="O3" s="130"/>
    </row>
    <row r="4" spans="1:17" ht="15.5" x14ac:dyDescent="0.35">
      <c r="A4" s="128" t="s">
        <v>386</v>
      </c>
      <c r="B4" s="129"/>
      <c r="C4" s="129"/>
      <c r="D4" s="129"/>
      <c r="E4" s="129"/>
      <c r="F4" s="129"/>
      <c r="G4" s="129"/>
      <c r="H4" s="129"/>
      <c r="I4" s="129"/>
      <c r="J4" s="129"/>
      <c r="K4" s="129"/>
      <c r="L4" s="129"/>
      <c r="M4" s="129"/>
      <c r="N4" s="129"/>
      <c r="O4" s="130"/>
    </row>
    <row r="5" spans="1:17" ht="16" customHeight="1" x14ac:dyDescent="0.35">
      <c r="A5" s="128" t="s">
        <v>387</v>
      </c>
      <c r="B5" s="129"/>
      <c r="C5" s="129"/>
      <c r="D5" s="129"/>
      <c r="E5" s="129"/>
      <c r="F5" s="129"/>
      <c r="G5" s="129"/>
      <c r="H5" s="129"/>
      <c r="I5" s="129"/>
      <c r="J5" s="129"/>
      <c r="K5" s="129"/>
      <c r="L5" s="129"/>
      <c r="M5" s="129"/>
      <c r="N5" s="129"/>
      <c r="O5" s="130"/>
    </row>
    <row r="6" spans="1:17" ht="18.649999999999999" customHeight="1" x14ac:dyDescent="0.35">
      <c r="A6" s="132" t="s">
        <v>403</v>
      </c>
      <c r="B6" s="133"/>
      <c r="C6" s="133"/>
      <c r="D6" s="133"/>
      <c r="E6" s="133"/>
      <c r="F6" s="133"/>
      <c r="G6" s="133"/>
      <c r="H6" s="133"/>
      <c r="I6" s="133"/>
      <c r="J6" s="133"/>
      <c r="K6" s="133"/>
      <c r="L6" s="133"/>
      <c r="M6" s="133"/>
      <c r="N6" s="133"/>
      <c r="O6" s="134"/>
    </row>
    <row r="8" spans="1:17" ht="26.15" customHeight="1" x14ac:dyDescent="0.4">
      <c r="D8" s="218" t="s">
        <v>378</v>
      </c>
      <c r="E8" s="219"/>
      <c r="F8" s="219"/>
      <c r="G8" s="219"/>
      <c r="H8" s="219"/>
      <c r="I8" s="219"/>
      <c r="J8" s="220"/>
      <c r="K8" s="168"/>
      <c r="L8" s="218" t="s">
        <v>373</v>
      </c>
      <c r="M8" s="219"/>
      <c r="N8" s="219"/>
      <c r="O8" s="219"/>
    </row>
    <row r="9" spans="1:17" ht="210" customHeight="1" x14ac:dyDescent="0.35">
      <c r="A9" s="212" t="s">
        <v>210</v>
      </c>
      <c r="B9" s="215" t="s">
        <v>211</v>
      </c>
      <c r="C9" s="215" t="s">
        <v>212</v>
      </c>
      <c r="D9" s="185" t="s">
        <v>402</v>
      </c>
      <c r="E9" s="185" t="s">
        <v>349</v>
      </c>
      <c r="F9" s="185" t="s">
        <v>350</v>
      </c>
      <c r="G9" s="185" t="s">
        <v>290</v>
      </c>
      <c r="H9" s="185" t="s">
        <v>405</v>
      </c>
      <c r="I9" s="185" t="s">
        <v>357</v>
      </c>
      <c r="J9" s="185" t="s">
        <v>358</v>
      </c>
      <c r="K9" s="86"/>
      <c r="L9" s="185" t="s">
        <v>406</v>
      </c>
      <c r="M9" s="185" t="s">
        <v>362</v>
      </c>
      <c r="N9" s="185" t="s">
        <v>361</v>
      </c>
      <c r="O9" s="185" t="s">
        <v>372</v>
      </c>
    </row>
    <row r="10" spans="1:17" ht="27.65" customHeight="1" x14ac:dyDescent="0.35">
      <c r="A10" s="213"/>
      <c r="B10" s="216"/>
      <c r="C10" s="216"/>
      <c r="D10" s="186" t="s">
        <v>213</v>
      </c>
      <c r="E10" s="186" t="s">
        <v>214</v>
      </c>
      <c r="F10" s="186" t="s">
        <v>215</v>
      </c>
      <c r="G10" s="186" t="s">
        <v>216</v>
      </c>
      <c r="H10" s="186" t="s">
        <v>217</v>
      </c>
      <c r="I10" s="186" t="s">
        <v>218</v>
      </c>
      <c r="J10" s="186" t="s">
        <v>219</v>
      </c>
      <c r="K10" s="87"/>
      <c r="L10" s="186" t="s">
        <v>220</v>
      </c>
      <c r="M10" s="186" t="s">
        <v>221</v>
      </c>
      <c r="N10" s="186" t="s">
        <v>222</v>
      </c>
      <c r="O10" s="186" t="s">
        <v>223</v>
      </c>
    </row>
    <row r="11" spans="1:17" ht="45.75" customHeight="1" x14ac:dyDescent="0.35">
      <c r="A11" s="214"/>
      <c r="B11" s="217"/>
      <c r="C11" s="217"/>
      <c r="D11" s="186"/>
      <c r="E11" s="186"/>
      <c r="F11" s="186"/>
      <c r="G11" s="187" t="s">
        <v>291</v>
      </c>
      <c r="H11" s="187" t="s">
        <v>292</v>
      </c>
      <c r="I11" s="187" t="s">
        <v>293</v>
      </c>
      <c r="J11" s="187" t="s">
        <v>294</v>
      </c>
      <c r="K11" s="87"/>
      <c r="L11" s="186"/>
      <c r="M11" s="186"/>
      <c r="N11" s="187" t="s">
        <v>295</v>
      </c>
      <c r="O11" s="187" t="s">
        <v>296</v>
      </c>
    </row>
    <row r="12" spans="1:17" ht="15.5" x14ac:dyDescent="0.35">
      <c r="A12" s="58" t="s">
        <v>266</v>
      </c>
      <c r="B12" s="58"/>
      <c r="C12" s="58"/>
      <c r="D12" s="73">
        <f>SUM(D13:D162)</f>
        <v>50305016</v>
      </c>
      <c r="E12" s="33">
        <f>SUM(E13:E162)</f>
        <v>783342.46999999974</v>
      </c>
      <c r="F12" s="33">
        <f>SUM(F13:F162)</f>
        <v>296629.27999999991</v>
      </c>
      <c r="G12" s="33">
        <f>SUM(G13:G162)</f>
        <v>1079971.75</v>
      </c>
      <c r="H12" s="85">
        <f>(I12+J12)/G12/15/38</f>
        <v>8.1772530445372804E-2</v>
      </c>
      <c r="I12" s="73">
        <f>SUM(I13:I162)</f>
        <v>37113810</v>
      </c>
      <c r="J12" s="73">
        <f>SUM(J13:J162)</f>
        <v>13224043</v>
      </c>
      <c r="K12" s="22"/>
      <c r="L12" s="34">
        <f>SUM(L13:L162)</f>
        <v>8037573</v>
      </c>
      <c r="M12" s="33">
        <f>SUM(M13:M162)</f>
        <v>29224.19999999999</v>
      </c>
      <c r="N12" s="35">
        <f>O12/M12/15/38</f>
        <v>0.4827397313233675</v>
      </c>
      <c r="O12" s="56">
        <f>SUM(O13:O162)</f>
        <v>8041379</v>
      </c>
      <c r="Q12" s="93"/>
    </row>
    <row r="13" spans="1:17" ht="15.5" x14ac:dyDescent="0.35">
      <c r="A13" s="64" t="s">
        <v>144</v>
      </c>
      <c r="B13" s="65">
        <v>831</v>
      </c>
      <c r="C13" s="64" t="s">
        <v>146</v>
      </c>
      <c r="D13" s="75">
        <v>275216</v>
      </c>
      <c r="E13" s="169">
        <v>3839.35</v>
      </c>
      <c r="F13" s="170">
        <v>1407.8</v>
      </c>
      <c r="G13" s="170">
        <v>5247.15</v>
      </c>
      <c r="H13" s="76">
        <v>0.09</v>
      </c>
      <c r="I13" s="75">
        <v>196959</v>
      </c>
      <c r="J13" s="75">
        <v>72220</v>
      </c>
      <c r="K13" s="171"/>
      <c r="L13" s="172">
        <v>125916</v>
      </c>
      <c r="M13" s="169">
        <v>440.33</v>
      </c>
      <c r="N13" s="173">
        <v>0.5</v>
      </c>
      <c r="O13" s="75">
        <v>125494</v>
      </c>
    </row>
    <row r="14" spans="1:17" ht="15.5" x14ac:dyDescent="0.35">
      <c r="A14" s="64" t="s">
        <v>144</v>
      </c>
      <c r="B14" s="65">
        <v>830</v>
      </c>
      <c r="C14" s="64" t="s">
        <v>145</v>
      </c>
      <c r="D14" s="75">
        <v>590006</v>
      </c>
      <c r="E14" s="169">
        <v>9465.5300000000007</v>
      </c>
      <c r="F14" s="170">
        <v>4219.72</v>
      </c>
      <c r="G14" s="170">
        <v>13685.25</v>
      </c>
      <c r="H14" s="76">
        <v>0.08</v>
      </c>
      <c r="I14" s="75">
        <v>431628</v>
      </c>
      <c r="J14" s="75">
        <v>192419</v>
      </c>
      <c r="K14" s="171"/>
      <c r="L14" s="172">
        <v>147681</v>
      </c>
      <c r="M14" s="169">
        <v>535.92999999999995</v>
      </c>
      <c r="N14" s="173">
        <v>0.48</v>
      </c>
      <c r="O14" s="75">
        <v>146630</v>
      </c>
    </row>
    <row r="15" spans="1:17" ht="15.5" x14ac:dyDescent="0.35">
      <c r="A15" s="64" t="s">
        <v>144</v>
      </c>
      <c r="B15" s="65">
        <v>856</v>
      </c>
      <c r="C15" s="64" t="s">
        <v>157</v>
      </c>
      <c r="D15" s="75">
        <v>460493</v>
      </c>
      <c r="E15" s="169">
        <v>5533.28</v>
      </c>
      <c r="F15" s="170">
        <v>1366.86</v>
      </c>
      <c r="G15" s="170">
        <v>6900.1399999999994</v>
      </c>
      <c r="H15" s="76">
        <v>0.12</v>
      </c>
      <c r="I15" s="75">
        <v>378476</v>
      </c>
      <c r="J15" s="75">
        <v>93493</v>
      </c>
      <c r="K15" s="171"/>
      <c r="L15" s="166"/>
      <c r="M15" s="166"/>
      <c r="N15" s="167"/>
      <c r="O15" s="167"/>
    </row>
    <row r="16" spans="1:17" ht="15.5" x14ac:dyDescent="0.35">
      <c r="A16" s="64" t="s">
        <v>144</v>
      </c>
      <c r="B16" s="65">
        <v>855</v>
      </c>
      <c r="C16" s="64" t="s">
        <v>156</v>
      </c>
      <c r="D16" s="75">
        <v>0</v>
      </c>
      <c r="E16" s="169">
        <v>8825.15</v>
      </c>
      <c r="F16" s="170">
        <v>3607.05</v>
      </c>
      <c r="G16" s="170">
        <v>12432.2</v>
      </c>
      <c r="H16" s="76">
        <v>0</v>
      </c>
      <c r="I16" s="75">
        <v>0</v>
      </c>
      <c r="J16" s="75">
        <v>0</v>
      </c>
      <c r="K16" s="171"/>
      <c r="L16" s="172">
        <v>35976</v>
      </c>
      <c r="M16" s="169">
        <v>83</v>
      </c>
      <c r="N16" s="173">
        <v>0.76</v>
      </c>
      <c r="O16" s="75">
        <v>35956</v>
      </c>
    </row>
    <row r="17" spans="1:15" ht="15.5" x14ac:dyDescent="0.35">
      <c r="A17" s="64" t="s">
        <v>144</v>
      </c>
      <c r="B17" s="65">
        <v>925</v>
      </c>
      <c r="C17" s="64" t="s">
        <v>197</v>
      </c>
      <c r="D17" s="75">
        <v>249853</v>
      </c>
      <c r="E17" s="169">
        <v>9296.83</v>
      </c>
      <c r="F17" s="170">
        <v>4087.49</v>
      </c>
      <c r="G17" s="170">
        <v>13384.32</v>
      </c>
      <c r="H17" s="76">
        <v>0.03</v>
      </c>
      <c r="I17" s="75">
        <v>158976</v>
      </c>
      <c r="J17" s="75">
        <v>69896</v>
      </c>
      <c r="K17" s="171"/>
      <c r="L17" s="172">
        <v>91559</v>
      </c>
      <c r="M17" s="169">
        <v>290.93</v>
      </c>
      <c r="N17" s="173">
        <v>0.55000000000000004</v>
      </c>
      <c r="O17" s="75">
        <v>91207</v>
      </c>
    </row>
    <row r="18" spans="1:15" ht="15.5" x14ac:dyDescent="0.35">
      <c r="A18" s="64" t="s">
        <v>144</v>
      </c>
      <c r="B18" s="65">
        <v>940</v>
      </c>
      <c r="C18" s="64" t="s">
        <v>206</v>
      </c>
      <c r="D18" s="75">
        <v>207042</v>
      </c>
      <c r="E18" s="169">
        <v>4994.8</v>
      </c>
      <c r="F18" s="170">
        <v>2066.54</v>
      </c>
      <c r="G18" s="170">
        <v>7061.34</v>
      </c>
      <c r="H18" s="76">
        <v>0.05</v>
      </c>
      <c r="I18" s="75">
        <v>142352</v>
      </c>
      <c r="J18" s="75">
        <v>58896</v>
      </c>
      <c r="K18" s="171"/>
      <c r="L18" s="172">
        <v>79507</v>
      </c>
      <c r="M18" s="169">
        <v>346.17</v>
      </c>
      <c r="N18" s="173">
        <v>0.4</v>
      </c>
      <c r="O18" s="75">
        <v>78927</v>
      </c>
    </row>
    <row r="19" spans="1:15" ht="15.5" x14ac:dyDescent="0.35">
      <c r="A19" s="64" t="s">
        <v>144</v>
      </c>
      <c r="B19" s="65">
        <v>892</v>
      </c>
      <c r="C19" s="64" t="s">
        <v>187</v>
      </c>
      <c r="D19" s="75">
        <v>525070</v>
      </c>
      <c r="E19" s="169">
        <v>4552.21</v>
      </c>
      <c r="F19" s="170">
        <v>1305.55</v>
      </c>
      <c r="G19" s="170">
        <v>5857.76</v>
      </c>
      <c r="H19" s="76">
        <v>0.16</v>
      </c>
      <c r="I19" s="75">
        <v>415162</v>
      </c>
      <c r="J19" s="75">
        <v>119066</v>
      </c>
      <c r="K19" s="171"/>
      <c r="L19" s="172">
        <v>18528</v>
      </c>
      <c r="M19" s="169">
        <v>69</v>
      </c>
      <c r="N19" s="173">
        <v>0.47</v>
      </c>
      <c r="O19" s="75">
        <v>18485</v>
      </c>
    </row>
    <row r="20" spans="1:15" ht="15.5" x14ac:dyDescent="0.35">
      <c r="A20" s="64" t="s">
        <v>144</v>
      </c>
      <c r="B20" s="65">
        <v>891</v>
      </c>
      <c r="C20" s="64" t="s">
        <v>186</v>
      </c>
      <c r="D20" s="75">
        <v>986192</v>
      </c>
      <c r="E20" s="169">
        <v>11564.35</v>
      </c>
      <c r="F20" s="170">
        <v>5506.24</v>
      </c>
      <c r="G20" s="170">
        <v>17070.59</v>
      </c>
      <c r="H20" s="76">
        <v>0.1</v>
      </c>
      <c r="I20" s="75">
        <v>659168</v>
      </c>
      <c r="J20" s="75">
        <v>313856</v>
      </c>
      <c r="K20" s="171"/>
      <c r="L20" s="166"/>
      <c r="M20" s="166"/>
      <c r="N20" s="167"/>
      <c r="O20" s="167"/>
    </row>
    <row r="21" spans="1:15" ht="15.5" x14ac:dyDescent="0.35">
      <c r="A21" s="64" t="s">
        <v>144</v>
      </c>
      <c r="B21" s="65">
        <v>857</v>
      </c>
      <c r="C21" s="64" t="s">
        <v>158</v>
      </c>
      <c r="D21" s="75">
        <v>8994</v>
      </c>
      <c r="E21" s="169">
        <v>442.66</v>
      </c>
      <c r="F21" s="170">
        <v>209.74</v>
      </c>
      <c r="G21" s="170">
        <v>652.40000000000009</v>
      </c>
      <c r="H21" s="76">
        <v>0.02</v>
      </c>
      <c r="I21" s="75">
        <v>5046</v>
      </c>
      <c r="J21" s="75">
        <v>2391</v>
      </c>
      <c r="K21" s="171"/>
      <c r="L21" s="166"/>
      <c r="M21" s="166"/>
      <c r="N21" s="167"/>
      <c r="O21" s="167"/>
    </row>
    <row r="22" spans="1:15" ht="15.5" x14ac:dyDescent="0.35">
      <c r="A22" s="64" t="s">
        <v>144</v>
      </c>
      <c r="B22" s="65">
        <v>941</v>
      </c>
      <c r="C22" s="64" t="s">
        <v>207</v>
      </c>
      <c r="D22" s="75">
        <v>203085</v>
      </c>
      <c r="E22" s="169">
        <v>5916.74</v>
      </c>
      <c r="F22" s="170">
        <v>2597.23</v>
      </c>
      <c r="G22" s="170">
        <v>8513.9699999999993</v>
      </c>
      <c r="H22" s="76">
        <v>0.04</v>
      </c>
      <c r="I22" s="75">
        <v>134902</v>
      </c>
      <c r="J22" s="75">
        <v>59217</v>
      </c>
      <c r="K22" s="171"/>
      <c r="L22" s="172">
        <v>89940</v>
      </c>
      <c r="M22" s="169">
        <v>284.27</v>
      </c>
      <c r="N22" s="173">
        <v>0.56000000000000005</v>
      </c>
      <c r="O22" s="75">
        <v>90739</v>
      </c>
    </row>
    <row r="23" spans="1:15" ht="15.5" x14ac:dyDescent="0.35">
      <c r="A23" s="64" t="s">
        <v>138</v>
      </c>
      <c r="B23" s="65">
        <v>822</v>
      </c>
      <c r="C23" s="64" t="s">
        <v>269</v>
      </c>
      <c r="D23" s="75">
        <v>189953</v>
      </c>
      <c r="E23" s="169">
        <v>2674.52</v>
      </c>
      <c r="F23" s="170">
        <v>919.1</v>
      </c>
      <c r="G23" s="170">
        <v>3593.62</v>
      </c>
      <c r="H23" s="76">
        <v>0.09</v>
      </c>
      <c r="I23" s="75">
        <v>137203</v>
      </c>
      <c r="J23" s="75">
        <v>47150</v>
      </c>
      <c r="K23" s="171"/>
      <c r="L23" s="172">
        <v>42632</v>
      </c>
      <c r="M23" s="169">
        <v>201.4</v>
      </c>
      <c r="N23" s="173">
        <v>0.37</v>
      </c>
      <c r="O23" s="75">
        <v>42475</v>
      </c>
    </row>
    <row r="24" spans="1:15" ht="15.5" x14ac:dyDescent="0.35">
      <c r="A24" s="64" t="s">
        <v>138</v>
      </c>
      <c r="B24" s="65">
        <v>873</v>
      </c>
      <c r="C24" s="64" t="s">
        <v>169</v>
      </c>
      <c r="D24" s="75">
        <v>233844</v>
      </c>
      <c r="E24" s="169">
        <v>8828.69</v>
      </c>
      <c r="F24" s="170">
        <v>3572.2</v>
      </c>
      <c r="G24" s="170">
        <v>12400.89</v>
      </c>
      <c r="H24" s="76">
        <v>0.03</v>
      </c>
      <c r="I24" s="75">
        <v>150971</v>
      </c>
      <c r="J24" s="75">
        <v>61085</v>
      </c>
      <c r="K24" s="171"/>
      <c r="L24" s="172">
        <v>126995</v>
      </c>
      <c r="M24" s="169">
        <v>481.13</v>
      </c>
      <c r="N24" s="173">
        <v>0.46</v>
      </c>
      <c r="O24" s="75">
        <v>126152</v>
      </c>
    </row>
    <row r="25" spans="1:15" ht="15.5" x14ac:dyDescent="0.35">
      <c r="A25" s="64" t="s">
        <v>138</v>
      </c>
      <c r="B25" s="65">
        <v>823</v>
      </c>
      <c r="C25" s="64" t="s">
        <v>140</v>
      </c>
      <c r="D25" s="75">
        <v>397535</v>
      </c>
      <c r="E25" s="169">
        <v>4153.92</v>
      </c>
      <c r="F25" s="170">
        <v>1722.61</v>
      </c>
      <c r="G25" s="170">
        <v>5876.53</v>
      </c>
      <c r="H25" s="76">
        <v>0.12</v>
      </c>
      <c r="I25" s="75">
        <v>284128</v>
      </c>
      <c r="J25" s="75">
        <v>117827</v>
      </c>
      <c r="K25" s="171"/>
      <c r="L25" s="172">
        <v>37955</v>
      </c>
      <c r="M25" s="169">
        <v>149</v>
      </c>
      <c r="N25" s="173">
        <v>0.45</v>
      </c>
      <c r="O25" s="75">
        <v>38219</v>
      </c>
    </row>
    <row r="26" spans="1:15" ht="15.5" x14ac:dyDescent="0.35">
      <c r="A26" s="64" t="s">
        <v>138</v>
      </c>
      <c r="B26" s="65">
        <v>881</v>
      </c>
      <c r="C26" s="64" t="s">
        <v>176</v>
      </c>
      <c r="D26" s="75">
        <v>638137</v>
      </c>
      <c r="E26" s="169">
        <v>21172.39</v>
      </c>
      <c r="F26" s="170">
        <v>7189.07</v>
      </c>
      <c r="G26" s="170">
        <v>28361.46</v>
      </c>
      <c r="H26" s="76">
        <v>0.04</v>
      </c>
      <c r="I26" s="75">
        <v>482730</v>
      </c>
      <c r="J26" s="75">
        <v>163911</v>
      </c>
      <c r="K26" s="171"/>
      <c r="L26" s="172">
        <v>51626</v>
      </c>
      <c r="M26" s="169">
        <v>233.13</v>
      </c>
      <c r="N26" s="173">
        <v>0.39</v>
      </c>
      <c r="O26" s="75">
        <v>51825</v>
      </c>
    </row>
    <row r="27" spans="1:15" ht="15.5" x14ac:dyDescent="0.35">
      <c r="A27" s="64" t="s">
        <v>138</v>
      </c>
      <c r="B27" s="65">
        <v>919</v>
      </c>
      <c r="C27" s="64" t="s">
        <v>195</v>
      </c>
      <c r="D27" s="75">
        <v>1365735</v>
      </c>
      <c r="E27" s="169">
        <v>18219.55</v>
      </c>
      <c r="F27" s="170">
        <v>7092.7</v>
      </c>
      <c r="G27" s="170">
        <v>25312.25</v>
      </c>
      <c r="H27" s="76">
        <v>0.09</v>
      </c>
      <c r="I27" s="75">
        <v>934663</v>
      </c>
      <c r="J27" s="75">
        <v>363856</v>
      </c>
      <c r="K27" s="171"/>
      <c r="L27" s="172">
        <v>302390</v>
      </c>
      <c r="M27" s="169">
        <v>1343.55</v>
      </c>
      <c r="N27" s="173">
        <v>0.39</v>
      </c>
      <c r="O27" s="75">
        <v>298671</v>
      </c>
    </row>
    <row r="28" spans="1:15" ht="15.5" x14ac:dyDescent="0.35">
      <c r="A28" s="64" t="s">
        <v>138</v>
      </c>
      <c r="B28" s="65">
        <v>821</v>
      </c>
      <c r="C28" s="64" t="s">
        <v>139</v>
      </c>
      <c r="D28" s="75">
        <v>116742</v>
      </c>
      <c r="E28" s="169">
        <v>3927.88</v>
      </c>
      <c r="F28" s="170">
        <v>899.05</v>
      </c>
      <c r="G28" s="170">
        <v>4826.93</v>
      </c>
      <c r="H28" s="76">
        <v>0.04</v>
      </c>
      <c r="I28" s="75">
        <v>89556</v>
      </c>
      <c r="J28" s="75">
        <v>20498</v>
      </c>
      <c r="K28" s="171"/>
      <c r="L28" s="172">
        <v>138687</v>
      </c>
      <c r="M28" s="169">
        <v>619.70000000000005</v>
      </c>
      <c r="N28" s="173">
        <v>0.39</v>
      </c>
      <c r="O28" s="75">
        <v>137759</v>
      </c>
    </row>
    <row r="29" spans="1:15" ht="15.5" x14ac:dyDescent="0.35">
      <c r="A29" s="64" t="s">
        <v>138</v>
      </c>
      <c r="B29" s="65">
        <v>926</v>
      </c>
      <c r="C29" s="64" t="s">
        <v>198</v>
      </c>
      <c r="D29" s="75">
        <v>498447</v>
      </c>
      <c r="E29" s="169">
        <v>10284.57</v>
      </c>
      <c r="F29" s="170">
        <v>3558.03</v>
      </c>
      <c r="G29" s="170">
        <v>13842.6</v>
      </c>
      <c r="H29" s="76">
        <v>0.06</v>
      </c>
      <c r="I29" s="75">
        <v>351732</v>
      </c>
      <c r="J29" s="75">
        <v>121685</v>
      </c>
      <c r="K29" s="171"/>
      <c r="L29" s="172">
        <v>53964</v>
      </c>
      <c r="M29" s="169">
        <v>187.43</v>
      </c>
      <c r="N29" s="173">
        <v>0.51</v>
      </c>
      <c r="O29" s="75">
        <v>54486</v>
      </c>
    </row>
    <row r="30" spans="1:15" ht="15.5" x14ac:dyDescent="0.35">
      <c r="A30" s="64" t="s">
        <v>138</v>
      </c>
      <c r="B30" s="65">
        <v>874</v>
      </c>
      <c r="C30" s="64" t="s">
        <v>170</v>
      </c>
      <c r="D30" s="75">
        <v>48388</v>
      </c>
      <c r="E30" s="169">
        <v>3581.91</v>
      </c>
      <c r="F30" s="170">
        <v>1404.14</v>
      </c>
      <c r="G30" s="170">
        <v>4986.05</v>
      </c>
      <c r="H30" s="76">
        <v>0.02</v>
      </c>
      <c r="I30" s="75">
        <v>40834</v>
      </c>
      <c r="J30" s="75">
        <v>16007</v>
      </c>
      <c r="K30" s="171"/>
      <c r="L30" s="172">
        <v>19427</v>
      </c>
      <c r="M30" s="169">
        <v>85.4</v>
      </c>
      <c r="N30" s="173">
        <v>0.4</v>
      </c>
      <c r="O30" s="75">
        <v>19471</v>
      </c>
    </row>
    <row r="31" spans="1:15" ht="15.5" x14ac:dyDescent="0.35">
      <c r="A31" s="64" t="s">
        <v>138</v>
      </c>
      <c r="B31" s="65">
        <v>882</v>
      </c>
      <c r="C31" s="64" t="s">
        <v>177</v>
      </c>
      <c r="D31" s="75">
        <v>138687</v>
      </c>
      <c r="E31" s="169">
        <v>2507.36</v>
      </c>
      <c r="F31" s="170">
        <v>719.78</v>
      </c>
      <c r="G31" s="170">
        <v>3227.1400000000003</v>
      </c>
      <c r="H31" s="76">
        <v>0.08</v>
      </c>
      <c r="I31" s="75">
        <v>114336</v>
      </c>
      <c r="J31" s="75">
        <v>32822</v>
      </c>
      <c r="K31" s="171"/>
      <c r="L31" s="166"/>
      <c r="M31" s="166"/>
      <c r="N31" s="167"/>
      <c r="O31" s="167"/>
    </row>
    <row r="32" spans="1:15" ht="15.5" x14ac:dyDescent="0.35">
      <c r="A32" s="64" t="s">
        <v>138</v>
      </c>
      <c r="B32" s="65">
        <v>935</v>
      </c>
      <c r="C32" s="64" t="s">
        <v>202</v>
      </c>
      <c r="D32" s="75">
        <v>400953</v>
      </c>
      <c r="E32" s="169">
        <v>9044.9</v>
      </c>
      <c r="F32" s="170">
        <v>3018.31</v>
      </c>
      <c r="G32" s="170">
        <v>12063.21</v>
      </c>
      <c r="H32" s="76">
        <v>0.06</v>
      </c>
      <c r="I32" s="75">
        <v>309336</v>
      </c>
      <c r="J32" s="75">
        <v>103226</v>
      </c>
      <c r="K32" s="171"/>
      <c r="L32" s="172">
        <v>17988</v>
      </c>
      <c r="M32" s="169">
        <v>75.400000000000006</v>
      </c>
      <c r="N32" s="173">
        <v>0.42</v>
      </c>
      <c r="O32" s="75">
        <v>18051</v>
      </c>
    </row>
    <row r="33" spans="1:15" ht="15.5" x14ac:dyDescent="0.35">
      <c r="A33" s="64" t="s">
        <v>138</v>
      </c>
      <c r="B33" s="65">
        <v>883</v>
      </c>
      <c r="C33" s="64" t="s">
        <v>178</v>
      </c>
      <c r="D33" s="75">
        <v>229822</v>
      </c>
      <c r="E33" s="169">
        <v>2640.99</v>
      </c>
      <c r="F33" s="170">
        <v>842.47</v>
      </c>
      <c r="G33" s="170">
        <v>3483.46</v>
      </c>
      <c r="H33" s="76">
        <v>0.12</v>
      </c>
      <c r="I33" s="75">
        <v>180644</v>
      </c>
      <c r="J33" s="75">
        <v>57625</v>
      </c>
      <c r="K33" s="171"/>
      <c r="L33" s="166"/>
      <c r="M33" s="166"/>
      <c r="N33" s="167"/>
      <c r="O33" s="167"/>
    </row>
    <row r="34" spans="1:15" ht="15.5" x14ac:dyDescent="0.35">
      <c r="A34" s="64" t="s">
        <v>50</v>
      </c>
      <c r="B34" s="65">
        <v>202</v>
      </c>
      <c r="C34" s="64" t="s">
        <v>51</v>
      </c>
      <c r="D34" s="75">
        <v>202444</v>
      </c>
      <c r="E34" s="169">
        <v>2375.63</v>
      </c>
      <c r="F34" s="170">
        <v>488.67</v>
      </c>
      <c r="G34" s="170">
        <v>2864.3</v>
      </c>
      <c r="H34" s="76">
        <v>0.12</v>
      </c>
      <c r="I34" s="75">
        <v>162493</v>
      </c>
      <c r="J34" s="75">
        <v>33425</v>
      </c>
      <c r="K34" s="22"/>
      <c r="L34" s="172">
        <v>22042</v>
      </c>
      <c r="M34" s="169">
        <v>74</v>
      </c>
      <c r="N34" s="173">
        <v>0.52</v>
      </c>
      <c r="O34" s="75">
        <v>21934</v>
      </c>
    </row>
    <row r="35" spans="1:15" ht="15.5" x14ac:dyDescent="0.35">
      <c r="A35" s="64" t="s">
        <v>50</v>
      </c>
      <c r="B35" s="65">
        <v>204</v>
      </c>
      <c r="C35" s="64" t="s">
        <v>54</v>
      </c>
      <c r="D35" s="75">
        <v>382204</v>
      </c>
      <c r="E35" s="169">
        <v>5014.96</v>
      </c>
      <c r="F35" s="170">
        <v>1894.6</v>
      </c>
      <c r="G35" s="170">
        <v>6909.5599999999995</v>
      </c>
      <c r="H35" s="76">
        <v>0.1</v>
      </c>
      <c r="I35" s="75">
        <v>285853</v>
      </c>
      <c r="J35" s="75">
        <v>107992</v>
      </c>
      <c r="K35" s="174"/>
      <c r="L35" s="172">
        <v>46866</v>
      </c>
      <c r="M35" s="169">
        <v>170</v>
      </c>
      <c r="N35" s="173">
        <v>0.48</v>
      </c>
      <c r="O35" s="75">
        <v>46512</v>
      </c>
    </row>
    <row r="36" spans="1:15" ht="15.5" x14ac:dyDescent="0.35">
      <c r="A36" s="64" t="s">
        <v>50</v>
      </c>
      <c r="B36" s="65">
        <v>205</v>
      </c>
      <c r="C36" s="64" t="s">
        <v>55</v>
      </c>
      <c r="D36" s="75">
        <v>188320</v>
      </c>
      <c r="E36" s="169">
        <v>2399.4899999999998</v>
      </c>
      <c r="F36" s="170">
        <v>454.55</v>
      </c>
      <c r="G36" s="170">
        <v>2854.04</v>
      </c>
      <c r="H36" s="76">
        <v>0.12</v>
      </c>
      <c r="I36" s="75">
        <v>164125</v>
      </c>
      <c r="J36" s="75">
        <v>31091</v>
      </c>
      <c r="K36" s="174"/>
      <c r="L36" s="172">
        <v>88168</v>
      </c>
      <c r="M36" s="169">
        <v>236</v>
      </c>
      <c r="N36" s="173">
        <v>0.66</v>
      </c>
      <c r="O36" s="75">
        <v>88783</v>
      </c>
    </row>
    <row r="37" spans="1:15" ht="15.5" x14ac:dyDescent="0.35">
      <c r="A37" s="64" t="s">
        <v>50</v>
      </c>
      <c r="B37" s="65">
        <v>309</v>
      </c>
      <c r="C37" s="64" t="s">
        <v>72</v>
      </c>
      <c r="D37" s="75">
        <v>392904</v>
      </c>
      <c r="E37" s="169">
        <v>3499.63</v>
      </c>
      <c r="F37" s="170">
        <v>1123.23</v>
      </c>
      <c r="G37" s="170">
        <v>4622.8600000000006</v>
      </c>
      <c r="H37" s="76">
        <v>0.15</v>
      </c>
      <c r="I37" s="75">
        <v>299218</v>
      </c>
      <c r="J37" s="75">
        <v>96036</v>
      </c>
      <c r="K37" s="171"/>
      <c r="L37" s="172">
        <v>82818</v>
      </c>
      <c r="M37" s="169">
        <v>287</v>
      </c>
      <c r="N37" s="173">
        <v>0.51</v>
      </c>
      <c r="O37" s="75">
        <v>83431</v>
      </c>
    </row>
    <row r="38" spans="1:15" ht="15.5" x14ac:dyDescent="0.35">
      <c r="A38" s="64" t="s">
        <v>50</v>
      </c>
      <c r="B38" s="65">
        <v>206</v>
      </c>
      <c r="C38" s="64" t="s">
        <v>56</v>
      </c>
      <c r="D38" s="75">
        <v>347108</v>
      </c>
      <c r="E38" s="169">
        <v>2854.13</v>
      </c>
      <c r="F38" s="170">
        <v>709.31</v>
      </c>
      <c r="G38" s="170">
        <v>3563.44</v>
      </c>
      <c r="H38" s="76">
        <v>0.17</v>
      </c>
      <c r="I38" s="75">
        <v>276565</v>
      </c>
      <c r="J38" s="75">
        <v>68732</v>
      </c>
      <c r="K38" s="171"/>
      <c r="L38" s="172">
        <v>64200</v>
      </c>
      <c r="M38" s="169">
        <v>164</v>
      </c>
      <c r="N38" s="173">
        <v>0.69</v>
      </c>
      <c r="O38" s="75">
        <v>64501</v>
      </c>
    </row>
    <row r="39" spans="1:15" ht="15.5" x14ac:dyDescent="0.35">
      <c r="A39" s="64" t="s">
        <v>50</v>
      </c>
      <c r="B39" s="65">
        <v>207</v>
      </c>
      <c r="C39" s="64" t="s">
        <v>57</v>
      </c>
      <c r="D39" s="75">
        <v>107642</v>
      </c>
      <c r="E39" s="169">
        <v>2072.35</v>
      </c>
      <c r="F39" s="170">
        <v>260.3</v>
      </c>
      <c r="G39" s="170">
        <v>2332.65</v>
      </c>
      <c r="H39" s="76">
        <v>0.08</v>
      </c>
      <c r="I39" s="75">
        <v>94499</v>
      </c>
      <c r="J39" s="75">
        <v>11870</v>
      </c>
      <c r="K39" s="171"/>
      <c r="L39" s="172">
        <v>85600</v>
      </c>
      <c r="M39" s="169">
        <v>194.6</v>
      </c>
      <c r="N39" s="173">
        <v>0.77</v>
      </c>
      <c r="O39" s="75">
        <v>85410</v>
      </c>
    </row>
    <row r="40" spans="1:15" ht="15.5" x14ac:dyDescent="0.35">
      <c r="A40" s="64" t="s">
        <v>50</v>
      </c>
      <c r="B40" s="65">
        <v>208</v>
      </c>
      <c r="C40" s="64" t="s">
        <v>58</v>
      </c>
      <c r="D40" s="75">
        <v>388410</v>
      </c>
      <c r="E40" s="169">
        <v>4054.95</v>
      </c>
      <c r="F40" s="170">
        <v>1354.59</v>
      </c>
      <c r="G40" s="170">
        <v>5409.54</v>
      </c>
      <c r="H40" s="76">
        <v>0.13</v>
      </c>
      <c r="I40" s="75">
        <v>300472</v>
      </c>
      <c r="J40" s="75">
        <v>100375</v>
      </c>
      <c r="K40" s="171"/>
      <c r="L40" s="172">
        <v>122194</v>
      </c>
      <c r="M40" s="169">
        <v>384.5</v>
      </c>
      <c r="N40" s="173">
        <v>0.56000000000000005</v>
      </c>
      <c r="O40" s="75">
        <v>122732</v>
      </c>
    </row>
    <row r="41" spans="1:15" ht="15.5" x14ac:dyDescent="0.35">
      <c r="A41" s="64" t="s">
        <v>50</v>
      </c>
      <c r="B41" s="65">
        <v>209</v>
      </c>
      <c r="C41" s="64" t="s">
        <v>59</v>
      </c>
      <c r="D41" s="75">
        <v>376426</v>
      </c>
      <c r="E41" s="169">
        <v>4499.83</v>
      </c>
      <c r="F41" s="170">
        <v>1698.02</v>
      </c>
      <c r="G41" s="170">
        <v>6197.85</v>
      </c>
      <c r="H41" s="76">
        <v>0.11</v>
      </c>
      <c r="I41" s="75">
        <v>282139</v>
      </c>
      <c r="J41" s="75">
        <v>106466</v>
      </c>
      <c r="K41" s="171"/>
      <c r="L41" s="172">
        <v>50290</v>
      </c>
      <c r="M41" s="169">
        <v>184</v>
      </c>
      <c r="N41" s="173">
        <v>0.48</v>
      </c>
      <c r="O41" s="75">
        <v>50342</v>
      </c>
    </row>
    <row r="42" spans="1:15" ht="15.5" x14ac:dyDescent="0.35">
      <c r="A42" s="64" t="s">
        <v>50</v>
      </c>
      <c r="B42" s="65">
        <v>316</v>
      </c>
      <c r="C42" s="64" t="s">
        <v>79</v>
      </c>
      <c r="D42" s="75">
        <v>731452</v>
      </c>
      <c r="E42" s="169">
        <v>5628.8</v>
      </c>
      <c r="F42" s="170">
        <v>1128</v>
      </c>
      <c r="G42" s="170">
        <v>6756.8</v>
      </c>
      <c r="H42" s="76">
        <v>0.19</v>
      </c>
      <c r="I42" s="75">
        <v>609599</v>
      </c>
      <c r="J42" s="75">
        <v>122162</v>
      </c>
      <c r="K42" s="171"/>
      <c r="L42" s="172">
        <v>219778</v>
      </c>
      <c r="M42" s="169">
        <v>833</v>
      </c>
      <c r="N42" s="173">
        <v>0.46</v>
      </c>
      <c r="O42" s="75">
        <v>218413</v>
      </c>
    </row>
    <row r="43" spans="1:15" ht="15.5" x14ac:dyDescent="0.35">
      <c r="A43" s="64" t="s">
        <v>50</v>
      </c>
      <c r="B43" s="65">
        <v>210</v>
      </c>
      <c r="C43" s="64" t="s">
        <v>60</v>
      </c>
      <c r="D43" s="75">
        <v>398040</v>
      </c>
      <c r="E43" s="169">
        <v>4039.2</v>
      </c>
      <c r="F43" s="170">
        <v>1157.73</v>
      </c>
      <c r="G43" s="170">
        <v>5196.93</v>
      </c>
      <c r="H43" s="76">
        <v>0.13</v>
      </c>
      <c r="I43" s="75">
        <v>299305</v>
      </c>
      <c r="J43" s="75">
        <v>85788</v>
      </c>
      <c r="K43" s="171"/>
      <c r="L43" s="172">
        <v>130112</v>
      </c>
      <c r="M43" s="169">
        <v>433</v>
      </c>
      <c r="N43" s="173">
        <v>0.53</v>
      </c>
      <c r="O43" s="75">
        <v>130809</v>
      </c>
    </row>
    <row r="44" spans="1:15" ht="15.5" x14ac:dyDescent="0.35">
      <c r="A44" s="64" t="s">
        <v>50</v>
      </c>
      <c r="B44" s="65">
        <v>211</v>
      </c>
      <c r="C44" s="64" t="s">
        <v>61</v>
      </c>
      <c r="D44" s="75">
        <v>566886</v>
      </c>
      <c r="E44" s="169">
        <v>4426.9799999999996</v>
      </c>
      <c r="F44" s="170">
        <v>941.18</v>
      </c>
      <c r="G44" s="170">
        <v>5368.16</v>
      </c>
      <c r="H44" s="76">
        <v>0.19</v>
      </c>
      <c r="I44" s="75">
        <v>479442</v>
      </c>
      <c r="J44" s="75">
        <v>101930</v>
      </c>
      <c r="K44" s="171"/>
      <c r="L44" s="172">
        <v>141882</v>
      </c>
      <c r="M44" s="169">
        <v>501</v>
      </c>
      <c r="N44" s="173">
        <v>0.5</v>
      </c>
      <c r="O44" s="75">
        <v>142785</v>
      </c>
    </row>
    <row r="45" spans="1:15" ht="15.5" x14ac:dyDescent="0.35">
      <c r="A45" s="64" t="s">
        <v>50</v>
      </c>
      <c r="B45" s="65">
        <v>212</v>
      </c>
      <c r="C45" s="64" t="s">
        <v>62</v>
      </c>
      <c r="D45" s="75">
        <v>389908</v>
      </c>
      <c r="E45" s="169">
        <v>5173.13</v>
      </c>
      <c r="F45" s="170">
        <v>1013.7</v>
      </c>
      <c r="G45" s="170">
        <v>6186.83</v>
      </c>
      <c r="H45" s="76">
        <v>0.11</v>
      </c>
      <c r="I45" s="75">
        <v>324355</v>
      </c>
      <c r="J45" s="75">
        <v>63559</v>
      </c>
      <c r="K45" s="171"/>
      <c r="L45" s="172">
        <v>64200</v>
      </c>
      <c r="M45" s="169">
        <v>171</v>
      </c>
      <c r="N45" s="173">
        <v>0.66</v>
      </c>
      <c r="O45" s="75">
        <v>64330</v>
      </c>
    </row>
    <row r="46" spans="1:15" ht="15.5" x14ac:dyDescent="0.35">
      <c r="A46" s="64" t="s">
        <v>50</v>
      </c>
      <c r="B46" s="65">
        <v>213</v>
      </c>
      <c r="C46" s="64" t="s">
        <v>63</v>
      </c>
      <c r="D46" s="75">
        <v>187464</v>
      </c>
      <c r="E46" s="169">
        <v>1906.17</v>
      </c>
      <c r="F46" s="170">
        <v>298.57</v>
      </c>
      <c r="G46" s="170">
        <v>2204.7400000000002</v>
      </c>
      <c r="H46" s="76">
        <v>0.15</v>
      </c>
      <c r="I46" s="75">
        <v>162978</v>
      </c>
      <c r="J46" s="75">
        <v>25528</v>
      </c>
      <c r="K46" s="171"/>
      <c r="L46" s="172">
        <v>85600</v>
      </c>
      <c r="M46" s="169">
        <v>191</v>
      </c>
      <c r="N46" s="173">
        <v>0.79</v>
      </c>
      <c r="O46" s="75">
        <v>86007</v>
      </c>
    </row>
    <row r="47" spans="1:15" ht="15.5" x14ac:dyDescent="0.35">
      <c r="A47" s="64" t="s">
        <v>117</v>
      </c>
      <c r="B47" s="65">
        <v>841</v>
      </c>
      <c r="C47" s="64" t="s">
        <v>150</v>
      </c>
      <c r="D47" s="75">
        <v>105769</v>
      </c>
      <c r="E47" s="169">
        <v>1410.85</v>
      </c>
      <c r="F47" s="170">
        <v>643.17999999999995</v>
      </c>
      <c r="G47" s="170">
        <v>2054.0299999999997</v>
      </c>
      <c r="H47" s="76">
        <v>0.09</v>
      </c>
      <c r="I47" s="75">
        <v>72377</v>
      </c>
      <c r="J47" s="75">
        <v>32995</v>
      </c>
      <c r="K47" s="171"/>
      <c r="L47" s="172">
        <v>35976</v>
      </c>
      <c r="M47" s="169">
        <v>130</v>
      </c>
      <c r="N47" s="173">
        <v>0.49</v>
      </c>
      <c r="O47" s="75">
        <v>36309</v>
      </c>
    </row>
    <row r="48" spans="1:15" ht="15.5" x14ac:dyDescent="0.35">
      <c r="A48" s="64" t="s">
        <v>117</v>
      </c>
      <c r="B48" s="65">
        <v>840</v>
      </c>
      <c r="C48" s="64" t="s">
        <v>149</v>
      </c>
      <c r="D48" s="75">
        <v>515176</v>
      </c>
      <c r="E48" s="169">
        <v>6251.85</v>
      </c>
      <c r="F48" s="170">
        <v>2866.05</v>
      </c>
      <c r="G48" s="170">
        <v>9117.9000000000015</v>
      </c>
      <c r="H48" s="76">
        <v>0.1</v>
      </c>
      <c r="I48" s="75">
        <v>356355</v>
      </c>
      <c r="J48" s="75">
        <v>163365</v>
      </c>
      <c r="K48" s="171"/>
      <c r="L48" s="172">
        <v>203444</v>
      </c>
      <c r="M48" s="169">
        <v>671.6</v>
      </c>
      <c r="N48" s="173">
        <v>0.53</v>
      </c>
      <c r="O48" s="75">
        <v>202890</v>
      </c>
    </row>
    <row r="49" spans="1:15" ht="15.5" x14ac:dyDescent="0.35">
      <c r="A49" s="64" t="s">
        <v>117</v>
      </c>
      <c r="B49" s="65">
        <v>390</v>
      </c>
      <c r="C49" s="64" t="s">
        <v>118</v>
      </c>
      <c r="D49" s="75">
        <v>254710</v>
      </c>
      <c r="E49" s="169">
        <v>2804.74</v>
      </c>
      <c r="F49" s="170">
        <v>1311.41</v>
      </c>
      <c r="G49" s="170">
        <v>4116.1499999999996</v>
      </c>
      <c r="H49" s="76">
        <v>0.11</v>
      </c>
      <c r="I49" s="75">
        <v>175857</v>
      </c>
      <c r="J49" s="75">
        <v>82225</v>
      </c>
      <c r="K49" s="171"/>
      <c r="L49" s="172">
        <v>17988</v>
      </c>
      <c r="M49" s="169">
        <v>60</v>
      </c>
      <c r="N49" s="173">
        <v>0.53</v>
      </c>
      <c r="O49" s="75">
        <v>18126</v>
      </c>
    </row>
    <row r="50" spans="1:15" ht="15.5" x14ac:dyDescent="0.35">
      <c r="A50" s="64" t="s">
        <v>117</v>
      </c>
      <c r="B50" s="65">
        <v>805</v>
      </c>
      <c r="C50" s="64" t="s">
        <v>128</v>
      </c>
      <c r="D50" s="75">
        <v>243378</v>
      </c>
      <c r="E50" s="169">
        <v>1328.91</v>
      </c>
      <c r="F50" s="170">
        <v>388.07</v>
      </c>
      <c r="G50" s="170">
        <v>1716.98</v>
      </c>
      <c r="H50" s="76">
        <v>0.25</v>
      </c>
      <c r="I50" s="75">
        <v>189370</v>
      </c>
      <c r="J50" s="75">
        <v>55300</v>
      </c>
      <c r="K50" s="171"/>
      <c r="L50" s="166"/>
      <c r="M50" s="166"/>
      <c r="N50" s="167"/>
      <c r="O50" s="167"/>
    </row>
    <row r="51" spans="1:15" ht="15.5" x14ac:dyDescent="0.35">
      <c r="A51" s="64" t="s">
        <v>117</v>
      </c>
      <c r="B51" s="65">
        <v>806</v>
      </c>
      <c r="C51" s="64" t="s">
        <v>129</v>
      </c>
      <c r="D51" s="75">
        <v>401132</v>
      </c>
      <c r="E51" s="169">
        <v>2514.4699999999998</v>
      </c>
      <c r="F51" s="170">
        <v>655.5</v>
      </c>
      <c r="G51" s="170">
        <v>3169.97</v>
      </c>
      <c r="H51" s="76">
        <v>0.22</v>
      </c>
      <c r="I51" s="75">
        <v>315315</v>
      </c>
      <c r="J51" s="75">
        <v>82200</v>
      </c>
      <c r="K51" s="171"/>
      <c r="L51" s="166"/>
      <c r="M51" s="166"/>
      <c r="N51" s="167"/>
      <c r="O51" s="167"/>
    </row>
    <row r="52" spans="1:15" ht="15.5" x14ac:dyDescent="0.35">
      <c r="A52" s="64" t="s">
        <v>117</v>
      </c>
      <c r="B52" s="65">
        <v>391</v>
      </c>
      <c r="C52" s="64" t="s">
        <v>119</v>
      </c>
      <c r="D52" s="75">
        <v>376669</v>
      </c>
      <c r="E52" s="169">
        <v>4085.77</v>
      </c>
      <c r="F52" s="170">
        <v>1459.08</v>
      </c>
      <c r="G52" s="170">
        <v>5544.85</v>
      </c>
      <c r="H52" s="76">
        <v>0.12</v>
      </c>
      <c r="I52" s="75">
        <v>279467</v>
      </c>
      <c r="J52" s="75">
        <v>99801</v>
      </c>
      <c r="K52" s="171"/>
      <c r="L52" s="172">
        <v>86702</v>
      </c>
      <c r="M52" s="169">
        <v>251</v>
      </c>
      <c r="N52" s="173">
        <v>0.61</v>
      </c>
      <c r="O52" s="75">
        <v>87273</v>
      </c>
    </row>
    <row r="53" spans="1:15" ht="15.5" x14ac:dyDescent="0.35">
      <c r="A53" s="64" t="s">
        <v>117</v>
      </c>
      <c r="B53" s="65">
        <v>392</v>
      </c>
      <c r="C53" s="64" t="s">
        <v>120</v>
      </c>
      <c r="D53" s="75">
        <v>320366</v>
      </c>
      <c r="E53" s="169">
        <v>2906.52</v>
      </c>
      <c r="F53" s="170">
        <v>1413.66</v>
      </c>
      <c r="G53" s="170">
        <v>4320.18</v>
      </c>
      <c r="H53" s="76">
        <v>0.13</v>
      </c>
      <c r="I53" s="75">
        <v>215373</v>
      </c>
      <c r="J53" s="75">
        <v>104752</v>
      </c>
      <c r="K53" s="171"/>
      <c r="L53" s="172">
        <v>17988</v>
      </c>
      <c r="M53" s="169">
        <v>59.47</v>
      </c>
      <c r="N53" s="173">
        <v>0.53</v>
      </c>
      <c r="O53" s="75">
        <v>17966</v>
      </c>
    </row>
    <row r="54" spans="1:15" ht="15.5" x14ac:dyDescent="0.35">
      <c r="A54" s="64" t="s">
        <v>117</v>
      </c>
      <c r="B54" s="65">
        <v>929</v>
      </c>
      <c r="C54" s="64" t="s">
        <v>199</v>
      </c>
      <c r="D54" s="75">
        <v>425236</v>
      </c>
      <c r="E54" s="169">
        <v>4010.45</v>
      </c>
      <c r="F54" s="170">
        <v>1706.78</v>
      </c>
      <c r="G54" s="170">
        <v>5717.23</v>
      </c>
      <c r="H54" s="76">
        <v>0.13</v>
      </c>
      <c r="I54" s="75">
        <v>297174</v>
      </c>
      <c r="J54" s="75">
        <v>126472</v>
      </c>
      <c r="K54" s="171"/>
      <c r="L54" s="166"/>
      <c r="M54" s="166"/>
      <c r="N54" s="167"/>
      <c r="O54" s="167"/>
    </row>
    <row r="55" spans="1:15" ht="15.5" x14ac:dyDescent="0.35">
      <c r="A55" s="64" t="s">
        <v>117</v>
      </c>
      <c r="B55" s="65">
        <v>807</v>
      </c>
      <c r="C55" s="64" t="s">
        <v>130</v>
      </c>
      <c r="D55" s="75">
        <v>323784</v>
      </c>
      <c r="E55" s="169">
        <v>1921</v>
      </c>
      <c r="F55" s="170">
        <v>583.29999999999995</v>
      </c>
      <c r="G55" s="170">
        <v>2504.3000000000002</v>
      </c>
      <c r="H55" s="76">
        <v>0.23</v>
      </c>
      <c r="I55" s="75">
        <v>251843</v>
      </c>
      <c r="J55" s="75">
        <v>76471</v>
      </c>
      <c r="K55" s="171"/>
      <c r="L55" s="166"/>
      <c r="M55" s="166"/>
      <c r="N55" s="167"/>
      <c r="O55" s="167"/>
    </row>
    <row r="56" spans="1:15" ht="15.5" x14ac:dyDescent="0.35">
      <c r="A56" s="64" t="s">
        <v>117</v>
      </c>
      <c r="B56" s="65">
        <v>393</v>
      </c>
      <c r="C56" s="64" t="s">
        <v>121</v>
      </c>
      <c r="D56" s="75">
        <v>207941</v>
      </c>
      <c r="E56" s="169">
        <v>1993.4</v>
      </c>
      <c r="F56" s="170">
        <v>793.75</v>
      </c>
      <c r="G56" s="170">
        <v>2787.15</v>
      </c>
      <c r="H56" s="76">
        <v>0.13</v>
      </c>
      <c r="I56" s="75">
        <v>147711</v>
      </c>
      <c r="J56" s="75">
        <v>58817</v>
      </c>
      <c r="K56" s="171"/>
      <c r="L56" s="172">
        <v>71952</v>
      </c>
      <c r="M56" s="169">
        <v>228</v>
      </c>
      <c r="N56" s="173">
        <v>0.55000000000000004</v>
      </c>
      <c r="O56" s="75">
        <v>71478</v>
      </c>
    </row>
    <row r="57" spans="1:15" ht="15.5" x14ac:dyDescent="0.35">
      <c r="A57" s="64" t="s">
        <v>117</v>
      </c>
      <c r="B57" s="65">
        <v>808</v>
      </c>
      <c r="C57" s="64" t="s">
        <v>131</v>
      </c>
      <c r="D57" s="75">
        <v>440526</v>
      </c>
      <c r="E57" s="169">
        <v>3035.37</v>
      </c>
      <c r="F57" s="170">
        <v>1061.8399999999999</v>
      </c>
      <c r="G57" s="170">
        <v>4097.21</v>
      </c>
      <c r="H57" s="76">
        <v>0.19</v>
      </c>
      <c r="I57" s="75">
        <v>328731</v>
      </c>
      <c r="J57" s="75">
        <v>114997</v>
      </c>
      <c r="K57" s="171"/>
      <c r="L57" s="166"/>
      <c r="M57" s="166"/>
      <c r="N57" s="167"/>
      <c r="O57" s="167"/>
    </row>
    <row r="58" spans="1:15" ht="15.5" x14ac:dyDescent="0.35">
      <c r="A58" s="64" t="s">
        <v>117</v>
      </c>
      <c r="B58" s="65">
        <v>394</v>
      </c>
      <c r="C58" s="64" t="s">
        <v>122</v>
      </c>
      <c r="D58" s="75">
        <v>468947</v>
      </c>
      <c r="E58" s="169">
        <v>3808.1</v>
      </c>
      <c r="F58" s="170">
        <v>1569.53</v>
      </c>
      <c r="G58" s="170">
        <v>5377.63</v>
      </c>
      <c r="H58" s="76">
        <v>0.15</v>
      </c>
      <c r="I58" s="75">
        <v>325593</v>
      </c>
      <c r="J58" s="75">
        <v>134195</v>
      </c>
      <c r="K58" s="171"/>
      <c r="L58" s="172">
        <v>138148</v>
      </c>
      <c r="M58" s="169">
        <v>581</v>
      </c>
      <c r="N58" s="173">
        <v>0.42</v>
      </c>
      <c r="O58" s="75">
        <v>139091</v>
      </c>
    </row>
    <row r="59" spans="1:15" ht="15.5" x14ac:dyDescent="0.35">
      <c r="A59" s="64" t="s">
        <v>92</v>
      </c>
      <c r="B59" s="65">
        <v>889</v>
      </c>
      <c r="C59" s="64" t="s">
        <v>184</v>
      </c>
      <c r="D59" s="75">
        <v>100193</v>
      </c>
      <c r="E59" s="169">
        <v>2387.02</v>
      </c>
      <c r="F59" s="170">
        <v>820.2</v>
      </c>
      <c r="G59" s="170">
        <v>3207.2200000000003</v>
      </c>
      <c r="H59" s="76">
        <v>0.05</v>
      </c>
      <c r="I59" s="75">
        <v>68030</v>
      </c>
      <c r="J59" s="75">
        <v>23376</v>
      </c>
      <c r="K59" s="171"/>
      <c r="L59" s="172">
        <v>71952</v>
      </c>
      <c r="M59" s="169">
        <v>249</v>
      </c>
      <c r="N59" s="173">
        <v>0.51</v>
      </c>
      <c r="O59" s="75">
        <v>72384</v>
      </c>
    </row>
    <row r="60" spans="1:15" ht="15.5" x14ac:dyDescent="0.35">
      <c r="A60" s="64" t="s">
        <v>92</v>
      </c>
      <c r="B60" s="65">
        <v>890</v>
      </c>
      <c r="C60" s="64" t="s">
        <v>185</v>
      </c>
      <c r="D60" s="75">
        <v>111705</v>
      </c>
      <c r="E60" s="169">
        <v>1809</v>
      </c>
      <c r="F60" s="170">
        <v>794.15</v>
      </c>
      <c r="G60" s="170">
        <v>2603.15</v>
      </c>
      <c r="H60" s="76">
        <v>0.08</v>
      </c>
      <c r="I60" s="75">
        <v>82490</v>
      </c>
      <c r="J60" s="75">
        <v>36213</v>
      </c>
      <c r="K60" s="171"/>
      <c r="L60" s="166"/>
      <c r="M60" s="166"/>
      <c r="N60" s="167"/>
      <c r="O60" s="167"/>
    </row>
    <row r="61" spans="1:15" ht="15.5" x14ac:dyDescent="0.35">
      <c r="A61" s="64" t="s">
        <v>92</v>
      </c>
      <c r="B61" s="65">
        <v>350</v>
      </c>
      <c r="C61" s="64" t="s">
        <v>97</v>
      </c>
      <c r="D61" s="75">
        <v>463011</v>
      </c>
      <c r="E61" s="169">
        <v>4780.47</v>
      </c>
      <c r="F61" s="170">
        <v>1892.06</v>
      </c>
      <c r="G61" s="170">
        <v>6672.5300000000007</v>
      </c>
      <c r="H61" s="76">
        <v>0.12</v>
      </c>
      <c r="I61" s="75">
        <v>326984</v>
      </c>
      <c r="J61" s="75">
        <v>129417</v>
      </c>
      <c r="K61" s="171"/>
      <c r="L61" s="172">
        <v>58641</v>
      </c>
      <c r="M61" s="169">
        <v>227</v>
      </c>
      <c r="N61" s="173">
        <v>0.45</v>
      </c>
      <c r="O61" s="75">
        <v>58226</v>
      </c>
    </row>
    <row r="62" spans="1:15" ht="15.5" x14ac:dyDescent="0.35">
      <c r="A62" s="64" t="s">
        <v>92</v>
      </c>
      <c r="B62" s="65">
        <v>351</v>
      </c>
      <c r="C62" s="64" t="s">
        <v>98</v>
      </c>
      <c r="D62" s="75">
        <v>222152</v>
      </c>
      <c r="E62" s="169">
        <v>2807.96</v>
      </c>
      <c r="F62" s="170">
        <v>1441.84</v>
      </c>
      <c r="G62" s="170">
        <v>4249.8</v>
      </c>
      <c r="H62" s="76">
        <v>0.09</v>
      </c>
      <c r="I62" s="75">
        <v>144048</v>
      </c>
      <c r="J62" s="75">
        <v>73966</v>
      </c>
      <c r="K62" s="171"/>
      <c r="L62" s="172">
        <v>17988</v>
      </c>
      <c r="M62" s="169">
        <v>56</v>
      </c>
      <c r="N62" s="173">
        <v>0.56000000000000005</v>
      </c>
      <c r="O62" s="75">
        <v>17875</v>
      </c>
    </row>
    <row r="63" spans="1:15" ht="15.5" x14ac:dyDescent="0.35">
      <c r="A63" s="64" t="s">
        <v>92</v>
      </c>
      <c r="B63" s="65">
        <v>895</v>
      </c>
      <c r="C63" s="64" t="s">
        <v>190</v>
      </c>
      <c r="D63" s="75">
        <v>250213</v>
      </c>
      <c r="E63" s="169">
        <v>5301.61</v>
      </c>
      <c r="F63" s="170">
        <v>2703.93</v>
      </c>
      <c r="G63" s="170">
        <v>8005.5399999999991</v>
      </c>
      <c r="H63" s="76">
        <v>0.05</v>
      </c>
      <c r="I63" s="75">
        <v>151096</v>
      </c>
      <c r="J63" s="75">
        <v>77062</v>
      </c>
      <c r="K63" s="171"/>
      <c r="L63" s="172">
        <v>17988</v>
      </c>
      <c r="M63" s="169">
        <v>52</v>
      </c>
      <c r="N63" s="173">
        <v>0.61</v>
      </c>
      <c r="O63" s="75">
        <v>18080</v>
      </c>
    </row>
    <row r="64" spans="1:15" ht="15.5" x14ac:dyDescent="0.35">
      <c r="A64" s="64" t="s">
        <v>92</v>
      </c>
      <c r="B64" s="65">
        <v>896</v>
      </c>
      <c r="C64" s="64" t="s">
        <v>191</v>
      </c>
      <c r="D64" s="75">
        <v>270719</v>
      </c>
      <c r="E64" s="169">
        <v>4770.8100000000004</v>
      </c>
      <c r="F64" s="170">
        <v>2390.46</v>
      </c>
      <c r="G64" s="170">
        <v>7161.27</v>
      </c>
      <c r="H64" s="76">
        <v>7.0000000000000007E-2</v>
      </c>
      <c r="I64" s="75">
        <v>190355</v>
      </c>
      <c r="J64" s="75">
        <v>95379</v>
      </c>
      <c r="K64" s="171"/>
      <c r="L64" s="166"/>
      <c r="M64" s="166"/>
      <c r="N64" s="167"/>
      <c r="O64" s="167"/>
    </row>
    <row r="65" spans="1:15" ht="15.5" x14ac:dyDescent="0.35">
      <c r="A65" s="64" t="s">
        <v>92</v>
      </c>
      <c r="B65" s="65">
        <v>909</v>
      </c>
      <c r="C65" s="64" t="s">
        <v>193</v>
      </c>
      <c r="D65" s="75">
        <v>501685</v>
      </c>
      <c r="E65" s="169">
        <v>6042.89</v>
      </c>
      <c r="F65" s="170">
        <v>3140.41</v>
      </c>
      <c r="G65" s="170">
        <v>9183.2999999999993</v>
      </c>
      <c r="H65" s="76">
        <v>0.1</v>
      </c>
      <c r="I65" s="75">
        <v>344445</v>
      </c>
      <c r="J65" s="75">
        <v>179003</v>
      </c>
      <c r="K65" s="171"/>
      <c r="L65" s="172">
        <v>89940</v>
      </c>
      <c r="M65" s="169">
        <v>246.67</v>
      </c>
      <c r="N65" s="173">
        <v>0.64</v>
      </c>
      <c r="O65" s="75">
        <v>89985</v>
      </c>
    </row>
    <row r="66" spans="1:15" ht="15.5" x14ac:dyDescent="0.35">
      <c r="A66" s="64" t="s">
        <v>92</v>
      </c>
      <c r="B66" s="65">
        <v>876</v>
      </c>
      <c r="C66" s="64" t="s">
        <v>171</v>
      </c>
      <c r="D66" s="75">
        <v>43891</v>
      </c>
      <c r="E66" s="169">
        <v>1758.65</v>
      </c>
      <c r="F66" s="170">
        <v>848.09</v>
      </c>
      <c r="G66" s="170">
        <v>2606.7400000000002</v>
      </c>
      <c r="H66" s="76">
        <v>0.03</v>
      </c>
      <c r="I66" s="75">
        <v>30073</v>
      </c>
      <c r="J66" s="75">
        <v>14502</v>
      </c>
      <c r="K66" s="171"/>
      <c r="L66" s="172">
        <v>53964</v>
      </c>
      <c r="M66" s="169">
        <v>218</v>
      </c>
      <c r="N66" s="173">
        <v>0.43</v>
      </c>
      <c r="O66" s="75">
        <v>53432</v>
      </c>
    </row>
    <row r="67" spans="1:15" ht="15.5" x14ac:dyDescent="0.35">
      <c r="A67" s="64" t="s">
        <v>92</v>
      </c>
      <c r="B67" s="65">
        <v>340</v>
      </c>
      <c r="C67" s="64" t="s">
        <v>93</v>
      </c>
      <c r="D67" s="75">
        <v>293384</v>
      </c>
      <c r="E67" s="169">
        <v>2598.4699999999998</v>
      </c>
      <c r="F67" s="170">
        <v>1101.68</v>
      </c>
      <c r="G67" s="170">
        <v>3700.1499999999996</v>
      </c>
      <c r="H67" s="76">
        <v>0.14000000000000001</v>
      </c>
      <c r="I67" s="75">
        <v>207358</v>
      </c>
      <c r="J67" s="75">
        <v>87914</v>
      </c>
      <c r="K67" s="171"/>
      <c r="L67" s="166"/>
      <c r="M67" s="166"/>
      <c r="N67" s="167"/>
      <c r="O67" s="167"/>
    </row>
    <row r="68" spans="1:15" ht="15.5" x14ac:dyDescent="0.35">
      <c r="A68" s="64" t="s">
        <v>92</v>
      </c>
      <c r="B68" s="65">
        <v>888</v>
      </c>
      <c r="C68" s="64" t="s">
        <v>183</v>
      </c>
      <c r="D68" s="75">
        <v>545936</v>
      </c>
      <c r="E68" s="169">
        <v>16953.259999999998</v>
      </c>
      <c r="F68" s="170">
        <v>8683.68</v>
      </c>
      <c r="G68" s="170">
        <v>25636.94</v>
      </c>
      <c r="H68" s="76">
        <v>0.04</v>
      </c>
      <c r="I68" s="75">
        <v>386534</v>
      </c>
      <c r="J68" s="75">
        <v>197988</v>
      </c>
      <c r="K68" s="171"/>
      <c r="L68" s="172">
        <v>459234</v>
      </c>
      <c r="M68" s="169">
        <v>1646.8</v>
      </c>
      <c r="N68" s="173">
        <v>0.49</v>
      </c>
      <c r="O68" s="75">
        <v>459951</v>
      </c>
    </row>
    <row r="69" spans="1:15" ht="15.5" x14ac:dyDescent="0.35">
      <c r="A69" s="64" t="s">
        <v>92</v>
      </c>
      <c r="B69" s="65">
        <v>341</v>
      </c>
      <c r="C69" s="64" t="s">
        <v>94</v>
      </c>
      <c r="D69" s="75">
        <v>668254</v>
      </c>
      <c r="E69" s="169">
        <v>7237.97</v>
      </c>
      <c r="F69" s="170">
        <v>2940.3</v>
      </c>
      <c r="G69" s="170">
        <v>10178.27</v>
      </c>
      <c r="H69" s="76">
        <v>0.12</v>
      </c>
      <c r="I69" s="75">
        <v>495077</v>
      </c>
      <c r="J69" s="75">
        <v>201117</v>
      </c>
      <c r="K69" s="171"/>
      <c r="L69" s="172">
        <v>101992</v>
      </c>
      <c r="M69" s="169">
        <v>372</v>
      </c>
      <c r="N69" s="173">
        <v>0.48</v>
      </c>
      <c r="O69" s="75">
        <v>101779</v>
      </c>
    </row>
    <row r="70" spans="1:15" ht="15.5" x14ac:dyDescent="0.35">
      <c r="A70" s="64" t="s">
        <v>92</v>
      </c>
      <c r="B70" s="65">
        <v>352</v>
      </c>
      <c r="C70" s="64" t="s">
        <v>99</v>
      </c>
      <c r="D70" s="75">
        <v>1052658</v>
      </c>
      <c r="E70" s="169">
        <v>8365.8700000000008</v>
      </c>
      <c r="F70" s="170">
        <v>2080.92</v>
      </c>
      <c r="G70" s="170">
        <v>10446.790000000001</v>
      </c>
      <c r="H70" s="76">
        <v>0.18</v>
      </c>
      <c r="I70" s="75">
        <v>858338</v>
      </c>
      <c r="J70" s="75">
        <v>213502</v>
      </c>
      <c r="K70" s="171"/>
      <c r="L70" s="172">
        <v>35976</v>
      </c>
      <c r="M70" s="169">
        <v>108</v>
      </c>
      <c r="N70" s="173">
        <v>0.57999999999999996</v>
      </c>
      <c r="O70" s="75">
        <v>35705</v>
      </c>
    </row>
    <row r="71" spans="1:15" ht="15.5" x14ac:dyDescent="0.35">
      <c r="A71" s="64" t="s">
        <v>92</v>
      </c>
      <c r="B71" s="65">
        <v>353</v>
      </c>
      <c r="C71" s="64" t="s">
        <v>100</v>
      </c>
      <c r="D71" s="75">
        <v>406349</v>
      </c>
      <c r="E71" s="169">
        <v>4039.55</v>
      </c>
      <c r="F71" s="170">
        <v>1464.57</v>
      </c>
      <c r="G71" s="170">
        <v>5504.12</v>
      </c>
      <c r="H71" s="76">
        <v>0.13</v>
      </c>
      <c r="I71" s="75">
        <v>299331</v>
      </c>
      <c r="J71" s="75">
        <v>108525</v>
      </c>
      <c r="K71" s="171"/>
      <c r="L71" s="166"/>
      <c r="M71" s="166"/>
      <c r="N71" s="167"/>
      <c r="O71" s="167"/>
    </row>
    <row r="72" spans="1:15" ht="15.5" x14ac:dyDescent="0.35">
      <c r="A72" s="64" t="s">
        <v>92</v>
      </c>
      <c r="B72" s="65">
        <v>354</v>
      </c>
      <c r="C72" s="64" t="s">
        <v>101</v>
      </c>
      <c r="D72" s="75">
        <v>268381</v>
      </c>
      <c r="E72" s="169">
        <v>3640.38</v>
      </c>
      <c r="F72" s="170">
        <v>1418.57</v>
      </c>
      <c r="G72" s="170">
        <v>5058.95</v>
      </c>
      <c r="H72" s="76">
        <v>0.09</v>
      </c>
      <c r="I72" s="75">
        <v>186751</v>
      </c>
      <c r="J72" s="75">
        <v>72773</v>
      </c>
      <c r="K72" s="171"/>
      <c r="L72" s="172">
        <v>35976</v>
      </c>
      <c r="M72" s="169">
        <v>114</v>
      </c>
      <c r="N72" s="173">
        <v>0.55000000000000004</v>
      </c>
      <c r="O72" s="75">
        <v>35739</v>
      </c>
    </row>
    <row r="73" spans="1:15" ht="15.5" x14ac:dyDescent="0.35">
      <c r="A73" s="64" t="s">
        <v>92</v>
      </c>
      <c r="B73" s="65">
        <v>355</v>
      </c>
      <c r="C73" s="64" t="s">
        <v>102</v>
      </c>
      <c r="D73" s="75">
        <v>431712</v>
      </c>
      <c r="E73" s="169">
        <v>4665.92</v>
      </c>
      <c r="F73" s="170">
        <v>1626.03</v>
      </c>
      <c r="G73" s="170">
        <v>6291.95</v>
      </c>
      <c r="H73" s="76">
        <v>0.12</v>
      </c>
      <c r="I73" s="75">
        <v>319149</v>
      </c>
      <c r="J73" s="75">
        <v>111220</v>
      </c>
      <c r="K73" s="171"/>
      <c r="L73" s="166"/>
      <c r="M73" s="166"/>
      <c r="N73" s="167"/>
      <c r="O73" s="167"/>
    </row>
    <row r="74" spans="1:15" ht="15.5" x14ac:dyDescent="0.35">
      <c r="A74" s="64" t="s">
        <v>92</v>
      </c>
      <c r="B74" s="65">
        <v>343</v>
      </c>
      <c r="C74" s="64" t="s">
        <v>95</v>
      </c>
      <c r="D74" s="75">
        <v>322165</v>
      </c>
      <c r="E74" s="169">
        <v>3645.48</v>
      </c>
      <c r="F74" s="170">
        <v>1730.29</v>
      </c>
      <c r="G74" s="170">
        <v>5375.77</v>
      </c>
      <c r="H74" s="76">
        <v>0.11</v>
      </c>
      <c r="I74" s="75">
        <v>228572</v>
      </c>
      <c r="J74" s="75">
        <v>108489</v>
      </c>
      <c r="K74" s="171"/>
      <c r="L74" s="172">
        <v>53964</v>
      </c>
      <c r="M74" s="169">
        <v>167</v>
      </c>
      <c r="N74" s="173">
        <v>0.56999999999999995</v>
      </c>
      <c r="O74" s="75">
        <v>54258</v>
      </c>
    </row>
    <row r="75" spans="1:15" ht="15.5" x14ac:dyDescent="0.35">
      <c r="A75" s="64" t="s">
        <v>92</v>
      </c>
      <c r="B75" s="65">
        <v>342</v>
      </c>
      <c r="C75" s="64" t="s">
        <v>268</v>
      </c>
      <c r="D75" s="75">
        <v>183118</v>
      </c>
      <c r="E75" s="169">
        <v>2477.9499999999998</v>
      </c>
      <c r="F75" s="170">
        <v>1226.73</v>
      </c>
      <c r="G75" s="170">
        <v>3704.68</v>
      </c>
      <c r="H75" s="76">
        <v>0.09</v>
      </c>
      <c r="I75" s="75">
        <v>127119</v>
      </c>
      <c r="J75" s="75">
        <v>62931</v>
      </c>
      <c r="K75" s="171"/>
      <c r="L75" s="172">
        <v>17988</v>
      </c>
      <c r="M75" s="169">
        <v>68</v>
      </c>
      <c r="N75" s="173">
        <v>0.46</v>
      </c>
      <c r="O75" s="75">
        <v>17830</v>
      </c>
    </row>
    <row r="76" spans="1:15" ht="15.5" x14ac:dyDescent="0.35">
      <c r="A76" s="64" t="s">
        <v>92</v>
      </c>
      <c r="B76" s="65">
        <v>356</v>
      </c>
      <c r="C76" s="64" t="s">
        <v>103</v>
      </c>
      <c r="D76" s="75">
        <v>315689</v>
      </c>
      <c r="E76" s="169">
        <v>4512.99</v>
      </c>
      <c r="F76" s="170">
        <v>2372.56</v>
      </c>
      <c r="G76" s="170">
        <v>6885.5499999999993</v>
      </c>
      <c r="H76" s="76">
        <v>0.08</v>
      </c>
      <c r="I76" s="75">
        <v>205792</v>
      </c>
      <c r="J76" s="75">
        <v>108189</v>
      </c>
      <c r="K76" s="171"/>
      <c r="L76" s="172">
        <v>77528</v>
      </c>
      <c r="M76" s="169">
        <v>274</v>
      </c>
      <c r="N76" s="173">
        <v>0.5</v>
      </c>
      <c r="O76" s="75">
        <v>78090</v>
      </c>
    </row>
    <row r="77" spans="1:15" ht="15.5" x14ac:dyDescent="0.35">
      <c r="A77" s="64" t="s">
        <v>92</v>
      </c>
      <c r="B77" s="65">
        <v>357</v>
      </c>
      <c r="C77" s="64" t="s">
        <v>104</v>
      </c>
      <c r="D77" s="75">
        <v>323964</v>
      </c>
      <c r="E77" s="169">
        <v>3535.03</v>
      </c>
      <c r="F77" s="170">
        <v>1568.18</v>
      </c>
      <c r="G77" s="170">
        <v>5103.21</v>
      </c>
      <c r="H77" s="76">
        <v>0.11</v>
      </c>
      <c r="I77" s="75">
        <v>221646</v>
      </c>
      <c r="J77" s="75">
        <v>98325</v>
      </c>
      <c r="K77" s="171"/>
      <c r="L77" s="166"/>
      <c r="M77" s="166"/>
      <c r="N77" s="167"/>
      <c r="O77" s="167"/>
    </row>
    <row r="78" spans="1:15" ht="15.5" x14ac:dyDescent="0.35">
      <c r="A78" s="64" t="s">
        <v>92</v>
      </c>
      <c r="B78" s="65">
        <v>358</v>
      </c>
      <c r="C78" s="64" t="s">
        <v>105</v>
      </c>
      <c r="D78" s="75">
        <v>327202</v>
      </c>
      <c r="E78" s="169">
        <v>3791.98</v>
      </c>
      <c r="F78" s="170">
        <v>2113.89</v>
      </c>
      <c r="G78" s="170">
        <v>5905.87</v>
      </c>
      <c r="H78" s="76">
        <v>0.1</v>
      </c>
      <c r="I78" s="75">
        <v>216143</v>
      </c>
      <c r="J78" s="75">
        <v>120492</v>
      </c>
      <c r="K78" s="171"/>
      <c r="L78" s="166"/>
      <c r="M78" s="166"/>
      <c r="N78" s="167"/>
      <c r="O78" s="167"/>
    </row>
    <row r="79" spans="1:15" ht="15.5" x14ac:dyDescent="0.35">
      <c r="A79" s="64" t="s">
        <v>92</v>
      </c>
      <c r="B79" s="65">
        <v>877</v>
      </c>
      <c r="C79" s="64" t="s">
        <v>172</v>
      </c>
      <c r="D79" s="75">
        <v>166389</v>
      </c>
      <c r="E79" s="169">
        <v>2909.05</v>
      </c>
      <c r="F79" s="170">
        <v>1598.21</v>
      </c>
      <c r="G79" s="170">
        <v>4507.26</v>
      </c>
      <c r="H79" s="76">
        <v>0.06</v>
      </c>
      <c r="I79" s="75">
        <v>99490</v>
      </c>
      <c r="J79" s="75">
        <v>54659</v>
      </c>
      <c r="K79" s="171"/>
      <c r="L79" s="172">
        <v>18528</v>
      </c>
      <c r="M79" s="169">
        <v>76.400000000000006</v>
      </c>
      <c r="N79" s="173">
        <v>0.43</v>
      </c>
      <c r="O79" s="75">
        <v>18726</v>
      </c>
    </row>
    <row r="80" spans="1:15" ht="15.5" x14ac:dyDescent="0.35">
      <c r="A80" s="64" t="s">
        <v>92</v>
      </c>
      <c r="B80" s="65">
        <v>359</v>
      </c>
      <c r="C80" s="64" t="s">
        <v>106</v>
      </c>
      <c r="D80" s="75">
        <v>267661</v>
      </c>
      <c r="E80" s="169">
        <v>4553.26</v>
      </c>
      <c r="F80" s="170">
        <v>2442.37</v>
      </c>
      <c r="G80" s="170">
        <v>6995.63</v>
      </c>
      <c r="H80" s="76">
        <v>7.0000000000000007E-2</v>
      </c>
      <c r="I80" s="75">
        <v>181675</v>
      </c>
      <c r="J80" s="75">
        <v>97451</v>
      </c>
      <c r="K80" s="171"/>
      <c r="L80" s="172">
        <v>35976</v>
      </c>
      <c r="M80" s="169">
        <v>138.4</v>
      </c>
      <c r="N80" s="173">
        <v>0.46</v>
      </c>
      <c r="O80" s="75">
        <v>36288</v>
      </c>
    </row>
    <row r="81" spans="1:15" ht="15.5" x14ac:dyDescent="0.35">
      <c r="A81" s="64" t="s">
        <v>92</v>
      </c>
      <c r="B81" s="65">
        <v>344</v>
      </c>
      <c r="C81" s="64" t="s">
        <v>96</v>
      </c>
      <c r="D81" s="75">
        <v>335296</v>
      </c>
      <c r="E81" s="169">
        <v>4438.34</v>
      </c>
      <c r="F81" s="170">
        <v>2157.6</v>
      </c>
      <c r="G81" s="170">
        <v>6595.9400000000005</v>
      </c>
      <c r="H81" s="76">
        <v>0.09</v>
      </c>
      <c r="I81" s="75">
        <v>227687</v>
      </c>
      <c r="J81" s="75">
        <v>110685</v>
      </c>
      <c r="K81" s="171"/>
      <c r="L81" s="172">
        <v>54684</v>
      </c>
      <c r="M81" s="169">
        <v>196</v>
      </c>
      <c r="N81" s="173">
        <v>0.49</v>
      </c>
      <c r="O81" s="75">
        <v>54743</v>
      </c>
    </row>
    <row r="82" spans="1:15" ht="15.5" x14ac:dyDescent="0.35">
      <c r="A82" s="64" t="s">
        <v>52</v>
      </c>
      <c r="B82" s="65">
        <v>301</v>
      </c>
      <c r="C82" s="64" t="s">
        <v>64</v>
      </c>
      <c r="D82" s="75">
        <v>437416</v>
      </c>
      <c r="E82" s="169">
        <v>4225.2299999999996</v>
      </c>
      <c r="F82" s="170">
        <v>1056.53</v>
      </c>
      <c r="G82" s="170">
        <v>5281.7599999999993</v>
      </c>
      <c r="H82" s="76">
        <v>0.15</v>
      </c>
      <c r="I82" s="75">
        <v>361257</v>
      </c>
      <c r="J82" s="75">
        <v>90333</v>
      </c>
      <c r="K82" s="171"/>
      <c r="L82" s="166"/>
      <c r="M82" s="166"/>
      <c r="N82" s="167"/>
      <c r="O82" s="167"/>
    </row>
    <row r="83" spans="1:15" ht="15.5" x14ac:dyDescent="0.35">
      <c r="A83" s="64" t="s">
        <v>52</v>
      </c>
      <c r="B83" s="65">
        <v>302</v>
      </c>
      <c r="C83" s="64" t="s">
        <v>65</v>
      </c>
      <c r="D83" s="75">
        <v>485536</v>
      </c>
      <c r="E83" s="169">
        <v>5436.31</v>
      </c>
      <c r="F83" s="170">
        <v>1804.72</v>
      </c>
      <c r="G83" s="170">
        <v>7241.0300000000007</v>
      </c>
      <c r="H83" s="76">
        <v>0.12</v>
      </c>
      <c r="I83" s="75">
        <v>371844</v>
      </c>
      <c r="J83" s="75">
        <v>123443</v>
      </c>
      <c r="K83" s="171"/>
      <c r="L83" s="172">
        <v>82549</v>
      </c>
      <c r="M83" s="169">
        <v>353.3</v>
      </c>
      <c r="N83" s="173">
        <v>0.41</v>
      </c>
      <c r="O83" s="75">
        <v>82566</v>
      </c>
    </row>
    <row r="84" spans="1:15" ht="15.5" x14ac:dyDescent="0.35">
      <c r="A84" s="64" t="s">
        <v>52</v>
      </c>
      <c r="B84" s="65">
        <v>303</v>
      </c>
      <c r="C84" s="64" t="s">
        <v>66</v>
      </c>
      <c r="D84" s="75">
        <v>250815</v>
      </c>
      <c r="E84" s="169">
        <v>3647.67</v>
      </c>
      <c r="F84" s="170">
        <v>1251.8499999999999</v>
      </c>
      <c r="G84" s="170">
        <v>4899.5200000000004</v>
      </c>
      <c r="H84" s="76">
        <v>0.09</v>
      </c>
      <c r="I84" s="75">
        <v>187125</v>
      </c>
      <c r="J84" s="75">
        <v>64220</v>
      </c>
      <c r="K84" s="171"/>
      <c r="L84" s="166"/>
      <c r="M84" s="166"/>
      <c r="N84" s="167"/>
      <c r="O84" s="167"/>
    </row>
    <row r="85" spans="1:15" ht="15.5" x14ac:dyDescent="0.35">
      <c r="A85" s="64" t="s">
        <v>52</v>
      </c>
      <c r="B85" s="65">
        <v>304</v>
      </c>
      <c r="C85" s="64" t="s">
        <v>67</v>
      </c>
      <c r="D85" s="75">
        <v>412378</v>
      </c>
      <c r="E85" s="169">
        <v>4506.76</v>
      </c>
      <c r="F85" s="170">
        <v>1120.52</v>
      </c>
      <c r="G85" s="170">
        <v>5627.2800000000007</v>
      </c>
      <c r="H85" s="76">
        <v>0.13</v>
      </c>
      <c r="I85" s="75">
        <v>333951</v>
      </c>
      <c r="J85" s="75">
        <v>83031</v>
      </c>
      <c r="K85" s="171"/>
      <c r="L85" s="172">
        <v>92020</v>
      </c>
      <c r="M85" s="169">
        <v>290</v>
      </c>
      <c r="N85" s="173">
        <v>0.56000000000000005</v>
      </c>
      <c r="O85" s="75">
        <v>92568</v>
      </c>
    </row>
    <row r="86" spans="1:15" ht="15.5" x14ac:dyDescent="0.35">
      <c r="A86" s="64" t="s">
        <v>52</v>
      </c>
      <c r="B86" s="65">
        <v>305</v>
      </c>
      <c r="C86" s="64" t="s">
        <v>68</v>
      </c>
      <c r="D86" s="75">
        <v>115213</v>
      </c>
      <c r="E86" s="169">
        <v>5086.0200000000004</v>
      </c>
      <c r="F86" s="170">
        <v>1657.63</v>
      </c>
      <c r="G86" s="170">
        <v>6743.6500000000005</v>
      </c>
      <c r="H86" s="76">
        <v>0.03</v>
      </c>
      <c r="I86" s="75">
        <v>86971</v>
      </c>
      <c r="J86" s="75">
        <v>28345</v>
      </c>
      <c r="K86" s="171"/>
      <c r="L86" s="166"/>
      <c r="M86" s="166"/>
      <c r="N86" s="167"/>
      <c r="O86" s="167"/>
    </row>
    <row r="87" spans="1:15" ht="15.5" x14ac:dyDescent="0.35">
      <c r="A87" s="64" t="s">
        <v>52</v>
      </c>
      <c r="B87" s="65">
        <v>306</v>
      </c>
      <c r="C87" s="64" t="s">
        <v>69</v>
      </c>
      <c r="D87" s="75">
        <v>322873</v>
      </c>
      <c r="E87" s="169">
        <v>5870.87</v>
      </c>
      <c r="F87" s="170">
        <v>2026.67</v>
      </c>
      <c r="G87" s="170">
        <v>7897.54</v>
      </c>
      <c r="H87" s="76">
        <v>7.0000000000000007E-2</v>
      </c>
      <c r="I87" s="75">
        <v>234248</v>
      </c>
      <c r="J87" s="75">
        <v>80864</v>
      </c>
      <c r="K87" s="171"/>
      <c r="L87" s="172">
        <v>102147</v>
      </c>
      <c r="M87" s="169">
        <v>364</v>
      </c>
      <c r="N87" s="173">
        <v>0.49</v>
      </c>
      <c r="O87" s="75">
        <v>101665</v>
      </c>
    </row>
    <row r="88" spans="1:15" ht="15.5" x14ac:dyDescent="0.35">
      <c r="A88" s="64" t="s">
        <v>52</v>
      </c>
      <c r="B88" s="65">
        <v>307</v>
      </c>
      <c r="C88" s="64" t="s">
        <v>70</v>
      </c>
      <c r="D88" s="75">
        <v>605406</v>
      </c>
      <c r="E88" s="169">
        <v>5602.8</v>
      </c>
      <c r="F88" s="170">
        <v>1307.47</v>
      </c>
      <c r="G88" s="170">
        <v>6910.27</v>
      </c>
      <c r="H88" s="76">
        <v>0.15</v>
      </c>
      <c r="I88" s="75">
        <v>479039</v>
      </c>
      <c r="J88" s="75">
        <v>111789</v>
      </c>
      <c r="K88" s="171"/>
      <c r="L88" s="172">
        <v>97798</v>
      </c>
      <c r="M88" s="169">
        <v>357</v>
      </c>
      <c r="N88" s="173">
        <v>0.48</v>
      </c>
      <c r="O88" s="75">
        <v>97675</v>
      </c>
    </row>
    <row r="89" spans="1:15" ht="15.5" x14ac:dyDescent="0.35">
      <c r="A89" s="64" t="s">
        <v>52</v>
      </c>
      <c r="B89" s="65">
        <v>308</v>
      </c>
      <c r="C89" s="64" t="s">
        <v>71</v>
      </c>
      <c r="D89" s="75">
        <v>515290</v>
      </c>
      <c r="E89" s="169">
        <v>4969.58</v>
      </c>
      <c r="F89" s="170">
        <v>1298.24</v>
      </c>
      <c r="G89" s="170">
        <v>6267.82</v>
      </c>
      <c r="H89" s="76">
        <v>0.14000000000000001</v>
      </c>
      <c r="I89" s="75">
        <v>396572</v>
      </c>
      <c r="J89" s="75">
        <v>103600</v>
      </c>
      <c r="K89" s="171"/>
      <c r="L89" s="166"/>
      <c r="M89" s="166"/>
      <c r="N89" s="167"/>
      <c r="O89" s="167"/>
    </row>
    <row r="90" spans="1:15" ht="15.5" x14ac:dyDescent="0.35">
      <c r="A90" s="64" t="s">
        <v>52</v>
      </c>
      <c r="B90" s="65">
        <v>203</v>
      </c>
      <c r="C90" s="64" t="s">
        <v>53</v>
      </c>
      <c r="D90" s="75">
        <v>484710</v>
      </c>
      <c r="E90" s="169">
        <v>4717.1000000000004</v>
      </c>
      <c r="F90" s="170">
        <v>1517.08</v>
      </c>
      <c r="G90" s="170">
        <v>6234.18</v>
      </c>
      <c r="H90" s="76">
        <v>0.14000000000000001</v>
      </c>
      <c r="I90" s="75">
        <v>376425</v>
      </c>
      <c r="J90" s="75">
        <v>121063</v>
      </c>
      <c r="K90" s="174"/>
      <c r="L90" s="172">
        <v>137602</v>
      </c>
      <c r="M90" s="169">
        <v>485</v>
      </c>
      <c r="N90" s="173">
        <v>0.5</v>
      </c>
      <c r="O90" s="75">
        <v>138225</v>
      </c>
    </row>
    <row r="91" spans="1:15" ht="15.5" x14ac:dyDescent="0.35">
      <c r="A91" s="64" t="s">
        <v>52</v>
      </c>
      <c r="B91" s="65">
        <v>310</v>
      </c>
      <c r="C91" s="64" t="s">
        <v>73</v>
      </c>
      <c r="D91" s="75">
        <v>218152</v>
      </c>
      <c r="E91" s="169">
        <v>3903.91</v>
      </c>
      <c r="F91" s="170">
        <v>1113.8800000000001</v>
      </c>
      <c r="G91" s="170">
        <v>5017.79</v>
      </c>
      <c r="H91" s="76">
        <v>0.08</v>
      </c>
      <c r="I91" s="75">
        <v>178018</v>
      </c>
      <c r="J91" s="75">
        <v>50793</v>
      </c>
      <c r="K91" s="171"/>
      <c r="L91" s="172">
        <v>19796</v>
      </c>
      <c r="M91" s="169">
        <v>58</v>
      </c>
      <c r="N91" s="173">
        <v>0.6</v>
      </c>
      <c r="O91" s="75">
        <v>19836</v>
      </c>
    </row>
    <row r="92" spans="1:15" ht="15.5" x14ac:dyDescent="0.35">
      <c r="A92" s="64" t="s">
        <v>52</v>
      </c>
      <c r="B92" s="65">
        <v>311</v>
      </c>
      <c r="C92" s="64" t="s">
        <v>74</v>
      </c>
      <c r="D92" s="75">
        <v>232009</v>
      </c>
      <c r="E92" s="169">
        <v>4043.8</v>
      </c>
      <c r="F92" s="170">
        <v>1575.92</v>
      </c>
      <c r="G92" s="170">
        <v>5619.72</v>
      </c>
      <c r="H92" s="76">
        <v>7.0000000000000007E-2</v>
      </c>
      <c r="I92" s="75">
        <v>161348</v>
      </c>
      <c r="J92" s="75">
        <v>62879</v>
      </c>
      <c r="K92" s="171"/>
      <c r="L92" s="166"/>
      <c r="M92" s="166"/>
      <c r="N92" s="167"/>
      <c r="O92" s="167"/>
    </row>
    <row r="93" spans="1:15" ht="15.5" x14ac:dyDescent="0.35">
      <c r="A93" s="64" t="s">
        <v>52</v>
      </c>
      <c r="B93" s="65">
        <v>312</v>
      </c>
      <c r="C93" s="64" t="s">
        <v>75</v>
      </c>
      <c r="D93" s="75">
        <v>574480</v>
      </c>
      <c r="E93" s="169">
        <v>4652.95</v>
      </c>
      <c r="F93" s="170">
        <v>1384.55</v>
      </c>
      <c r="G93" s="170">
        <v>6037.5</v>
      </c>
      <c r="H93" s="76">
        <v>0.17</v>
      </c>
      <c r="I93" s="75">
        <v>450871</v>
      </c>
      <c r="J93" s="75">
        <v>134163</v>
      </c>
      <c r="K93" s="171"/>
      <c r="L93" s="172">
        <v>27714</v>
      </c>
      <c r="M93" s="169">
        <v>117</v>
      </c>
      <c r="N93" s="173">
        <v>0.42</v>
      </c>
      <c r="O93" s="75">
        <v>28010</v>
      </c>
    </row>
    <row r="94" spans="1:15" ht="15.5" x14ac:dyDescent="0.35">
      <c r="A94" s="64" t="s">
        <v>52</v>
      </c>
      <c r="B94" s="65">
        <v>313</v>
      </c>
      <c r="C94" s="64" t="s">
        <v>76</v>
      </c>
      <c r="D94" s="75">
        <v>415518</v>
      </c>
      <c r="E94" s="169">
        <v>4162.26</v>
      </c>
      <c r="F94" s="170">
        <v>974.52</v>
      </c>
      <c r="G94" s="170">
        <v>5136.7800000000007</v>
      </c>
      <c r="H94" s="76">
        <v>0.14000000000000001</v>
      </c>
      <c r="I94" s="75">
        <v>332148</v>
      </c>
      <c r="J94" s="75">
        <v>77767</v>
      </c>
      <c r="K94" s="171"/>
      <c r="L94" s="166"/>
      <c r="M94" s="166"/>
      <c r="N94" s="167"/>
      <c r="O94" s="167"/>
    </row>
    <row r="95" spans="1:15" ht="15.5" x14ac:dyDescent="0.35">
      <c r="A95" s="64" t="s">
        <v>52</v>
      </c>
      <c r="B95" s="65">
        <v>314</v>
      </c>
      <c r="C95" s="64" t="s">
        <v>77</v>
      </c>
      <c r="D95" s="75">
        <v>215974</v>
      </c>
      <c r="E95" s="169">
        <v>2554.7800000000002</v>
      </c>
      <c r="F95" s="170">
        <v>943.48</v>
      </c>
      <c r="G95" s="170">
        <v>3498.26</v>
      </c>
      <c r="H95" s="76">
        <v>0.11</v>
      </c>
      <c r="I95" s="75">
        <v>160185</v>
      </c>
      <c r="J95" s="75">
        <v>59156</v>
      </c>
      <c r="K95" s="171"/>
      <c r="L95" s="172">
        <v>26131</v>
      </c>
      <c r="M95" s="169">
        <v>119</v>
      </c>
      <c r="N95" s="173">
        <v>0.39</v>
      </c>
      <c r="O95" s="75">
        <v>26454</v>
      </c>
    </row>
    <row r="96" spans="1:15" ht="15.5" x14ac:dyDescent="0.35">
      <c r="A96" s="64" t="s">
        <v>52</v>
      </c>
      <c r="B96" s="65">
        <v>315</v>
      </c>
      <c r="C96" s="64" t="s">
        <v>78</v>
      </c>
      <c r="D96" s="75">
        <v>440412</v>
      </c>
      <c r="E96" s="169">
        <v>3222.66</v>
      </c>
      <c r="F96" s="170">
        <v>925.25</v>
      </c>
      <c r="G96" s="170">
        <v>4147.91</v>
      </c>
      <c r="H96" s="76">
        <v>0.19</v>
      </c>
      <c r="I96" s="75">
        <v>349014</v>
      </c>
      <c r="J96" s="75">
        <v>100205</v>
      </c>
      <c r="K96" s="171"/>
      <c r="L96" s="166"/>
      <c r="M96" s="166"/>
      <c r="N96" s="167"/>
      <c r="O96" s="167"/>
    </row>
    <row r="97" spans="1:15" ht="15.5" x14ac:dyDescent="0.35">
      <c r="A97" s="64" t="s">
        <v>52</v>
      </c>
      <c r="B97" s="65">
        <v>317</v>
      </c>
      <c r="C97" s="64" t="s">
        <v>80</v>
      </c>
      <c r="D97" s="75">
        <v>474312</v>
      </c>
      <c r="E97" s="169">
        <v>5257.64</v>
      </c>
      <c r="F97" s="170">
        <v>1479.61</v>
      </c>
      <c r="G97" s="170">
        <v>6737.25</v>
      </c>
      <c r="H97" s="76">
        <v>0.12</v>
      </c>
      <c r="I97" s="75">
        <v>359623</v>
      </c>
      <c r="J97" s="75">
        <v>101205</v>
      </c>
      <c r="K97" s="171"/>
      <c r="L97" s="166"/>
      <c r="M97" s="166"/>
      <c r="N97" s="167"/>
      <c r="O97" s="167"/>
    </row>
    <row r="98" spans="1:15" ht="15.5" x14ac:dyDescent="0.35">
      <c r="A98" s="64" t="s">
        <v>52</v>
      </c>
      <c r="B98" s="65">
        <v>318</v>
      </c>
      <c r="C98" s="64" t="s">
        <v>81</v>
      </c>
      <c r="D98" s="75">
        <v>160744</v>
      </c>
      <c r="E98" s="169">
        <v>3299.7</v>
      </c>
      <c r="F98" s="170">
        <v>802.75</v>
      </c>
      <c r="G98" s="170">
        <v>4102.45</v>
      </c>
      <c r="H98" s="76">
        <v>7.0000000000000007E-2</v>
      </c>
      <c r="I98" s="75">
        <v>131658</v>
      </c>
      <c r="J98" s="75">
        <v>32030</v>
      </c>
      <c r="K98" s="171"/>
      <c r="L98" s="172">
        <v>19994</v>
      </c>
      <c r="M98" s="169">
        <v>85</v>
      </c>
      <c r="N98" s="173">
        <v>0.41</v>
      </c>
      <c r="O98" s="75">
        <v>19865</v>
      </c>
    </row>
    <row r="99" spans="1:15" ht="15.5" x14ac:dyDescent="0.35">
      <c r="A99" s="64" t="s">
        <v>52</v>
      </c>
      <c r="B99" s="65">
        <v>319</v>
      </c>
      <c r="C99" s="64" t="s">
        <v>82</v>
      </c>
      <c r="D99" s="75">
        <v>261830</v>
      </c>
      <c r="E99" s="169">
        <v>3022.72</v>
      </c>
      <c r="F99" s="170">
        <v>1094.55</v>
      </c>
      <c r="G99" s="170">
        <v>4117.2699999999995</v>
      </c>
      <c r="H99" s="76">
        <v>0.11</v>
      </c>
      <c r="I99" s="75">
        <v>189525</v>
      </c>
      <c r="J99" s="75">
        <v>68628</v>
      </c>
      <c r="K99" s="171"/>
      <c r="L99" s="172">
        <v>43551</v>
      </c>
      <c r="M99" s="169">
        <v>151.5</v>
      </c>
      <c r="N99" s="173">
        <v>0.5</v>
      </c>
      <c r="O99" s="75">
        <v>43178</v>
      </c>
    </row>
    <row r="100" spans="1:15" ht="15.5" x14ac:dyDescent="0.35">
      <c r="A100" s="64" t="s">
        <v>52</v>
      </c>
      <c r="B100" s="65">
        <v>320</v>
      </c>
      <c r="C100" s="64" t="s">
        <v>83</v>
      </c>
      <c r="D100" s="75">
        <v>473916</v>
      </c>
      <c r="E100" s="169">
        <v>4311.0600000000004</v>
      </c>
      <c r="F100" s="170">
        <v>1547.16</v>
      </c>
      <c r="G100" s="170">
        <v>5858.22</v>
      </c>
      <c r="H100" s="76">
        <v>0.14000000000000001</v>
      </c>
      <c r="I100" s="75">
        <v>344023</v>
      </c>
      <c r="J100" s="75">
        <v>123463</v>
      </c>
      <c r="K100" s="171"/>
      <c r="L100" s="172">
        <v>59982</v>
      </c>
      <c r="M100" s="169">
        <v>194</v>
      </c>
      <c r="N100" s="173">
        <v>0.54</v>
      </c>
      <c r="O100" s="75">
        <v>59713</v>
      </c>
    </row>
    <row r="101" spans="1:15" ht="15.5" x14ac:dyDescent="0.35">
      <c r="A101" s="64" t="s">
        <v>141</v>
      </c>
      <c r="B101" s="65">
        <v>867</v>
      </c>
      <c r="C101" s="64" t="s">
        <v>163</v>
      </c>
      <c r="D101" s="75">
        <v>118432</v>
      </c>
      <c r="E101" s="169">
        <v>1644.34</v>
      </c>
      <c r="F101" s="170">
        <v>771.93</v>
      </c>
      <c r="G101" s="170">
        <v>2416.27</v>
      </c>
      <c r="H101" s="76">
        <v>0.09</v>
      </c>
      <c r="I101" s="75">
        <v>84355</v>
      </c>
      <c r="J101" s="75">
        <v>39600</v>
      </c>
      <c r="K101" s="171"/>
      <c r="L101" s="166"/>
      <c r="M101" s="166"/>
      <c r="N101" s="167"/>
      <c r="O101" s="167"/>
    </row>
    <row r="102" spans="1:15" ht="15.5" x14ac:dyDescent="0.35">
      <c r="A102" s="64" t="s">
        <v>141</v>
      </c>
      <c r="B102" s="65">
        <v>846</v>
      </c>
      <c r="C102" s="64" t="s">
        <v>152</v>
      </c>
      <c r="D102" s="75">
        <v>71952</v>
      </c>
      <c r="E102" s="169">
        <v>3352.76</v>
      </c>
      <c r="F102" s="170">
        <v>1414.68</v>
      </c>
      <c r="G102" s="170">
        <v>4767.4400000000005</v>
      </c>
      <c r="H102" s="76">
        <v>0.03</v>
      </c>
      <c r="I102" s="75">
        <v>57332</v>
      </c>
      <c r="J102" s="75">
        <v>24191</v>
      </c>
      <c r="K102" s="171"/>
      <c r="L102" s="172">
        <v>35976</v>
      </c>
      <c r="M102" s="169">
        <v>137.80000000000001</v>
      </c>
      <c r="N102" s="173">
        <v>0.46</v>
      </c>
      <c r="O102" s="75">
        <v>36131</v>
      </c>
    </row>
    <row r="103" spans="1:15" ht="15.5" x14ac:dyDescent="0.35">
      <c r="A103" s="64" t="s">
        <v>141</v>
      </c>
      <c r="B103" s="65">
        <v>825</v>
      </c>
      <c r="C103" s="64" t="s">
        <v>142</v>
      </c>
      <c r="D103" s="75">
        <v>399334</v>
      </c>
      <c r="E103" s="169">
        <v>7699.94</v>
      </c>
      <c r="F103" s="170">
        <v>2770</v>
      </c>
      <c r="G103" s="170">
        <v>10469.939999999999</v>
      </c>
      <c r="H103" s="76">
        <v>7.0000000000000007E-2</v>
      </c>
      <c r="I103" s="75">
        <v>307228</v>
      </c>
      <c r="J103" s="75">
        <v>110523</v>
      </c>
      <c r="K103" s="171"/>
      <c r="L103" s="172">
        <v>46949</v>
      </c>
      <c r="M103" s="169">
        <v>197.9</v>
      </c>
      <c r="N103" s="173">
        <v>0.42</v>
      </c>
      <c r="O103" s="75">
        <v>47377</v>
      </c>
    </row>
    <row r="104" spans="1:15" ht="15.5" x14ac:dyDescent="0.35">
      <c r="A104" s="64" t="s">
        <v>141</v>
      </c>
      <c r="B104" s="65">
        <v>845</v>
      </c>
      <c r="C104" s="64" t="s">
        <v>151</v>
      </c>
      <c r="D104" s="75">
        <v>242658</v>
      </c>
      <c r="E104" s="169">
        <v>5922.03</v>
      </c>
      <c r="F104" s="170">
        <v>1993.67</v>
      </c>
      <c r="G104" s="170">
        <v>7915.7</v>
      </c>
      <c r="H104" s="76">
        <v>0.05</v>
      </c>
      <c r="I104" s="75">
        <v>168778</v>
      </c>
      <c r="J104" s="75">
        <v>56820</v>
      </c>
      <c r="K104" s="171"/>
      <c r="L104" s="166"/>
      <c r="M104" s="166"/>
      <c r="N104" s="167"/>
      <c r="O104" s="167"/>
    </row>
    <row r="105" spans="1:15" ht="15.5" x14ac:dyDescent="0.35">
      <c r="A105" s="64" t="s">
        <v>141</v>
      </c>
      <c r="B105" s="65">
        <v>850</v>
      </c>
      <c r="C105" s="64" t="s">
        <v>153</v>
      </c>
      <c r="D105" s="75">
        <v>160993</v>
      </c>
      <c r="E105" s="169">
        <v>18565.18</v>
      </c>
      <c r="F105" s="170">
        <v>8198.65</v>
      </c>
      <c r="G105" s="170">
        <v>26763.83</v>
      </c>
      <c r="H105" s="76">
        <v>0.01</v>
      </c>
      <c r="I105" s="75">
        <v>105822</v>
      </c>
      <c r="J105" s="75">
        <v>46732</v>
      </c>
      <c r="K105" s="171"/>
      <c r="L105" s="172">
        <v>61879</v>
      </c>
      <c r="M105" s="169">
        <v>267.93</v>
      </c>
      <c r="N105" s="173">
        <v>0.41</v>
      </c>
      <c r="O105" s="75">
        <v>62615</v>
      </c>
    </row>
    <row r="106" spans="1:15" ht="15.5" x14ac:dyDescent="0.35">
      <c r="A106" s="64" t="s">
        <v>141</v>
      </c>
      <c r="B106" s="65">
        <v>921</v>
      </c>
      <c r="C106" s="64" t="s">
        <v>196</v>
      </c>
      <c r="D106" s="75">
        <v>9174</v>
      </c>
      <c r="E106" s="169">
        <v>1483.74</v>
      </c>
      <c r="F106" s="170">
        <v>584.79999999999995</v>
      </c>
      <c r="G106" s="170">
        <v>2068.54</v>
      </c>
      <c r="H106" s="76">
        <v>0.01</v>
      </c>
      <c r="I106" s="75">
        <v>8457</v>
      </c>
      <c r="J106" s="75">
        <v>3333</v>
      </c>
      <c r="K106" s="171"/>
      <c r="L106" s="166"/>
      <c r="M106" s="166"/>
      <c r="N106" s="167"/>
      <c r="O106" s="167"/>
    </row>
    <row r="107" spans="1:15" ht="15.5" x14ac:dyDescent="0.35">
      <c r="A107" s="64" t="s">
        <v>141</v>
      </c>
      <c r="B107" s="65">
        <v>886</v>
      </c>
      <c r="C107" s="64" t="s">
        <v>181</v>
      </c>
      <c r="D107" s="75">
        <v>529130</v>
      </c>
      <c r="E107" s="169">
        <v>21685.34</v>
      </c>
      <c r="F107" s="170">
        <v>6855.41</v>
      </c>
      <c r="G107" s="170">
        <v>28540.75</v>
      </c>
      <c r="H107" s="76">
        <v>0.03</v>
      </c>
      <c r="I107" s="75">
        <v>370819</v>
      </c>
      <c r="J107" s="75">
        <v>117228</v>
      </c>
      <c r="K107" s="171"/>
      <c r="L107" s="172">
        <v>18887</v>
      </c>
      <c r="M107" s="169">
        <v>105</v>
      </c>
      <c r="N107" s="173">
        <v>0.32</v>
      </c>
      <c r="O107" s="75">
        <v>19152</v>
      </c>
    </row>
    <row r="108" spans="1:15" ht="15.5" x14ac:dyDescent="0.35">
      <c r="A108" s="64" t="s">
        <v>141</v>
      </c>
      <c r="B108" s="65">
        <v>887</v>
      </c>
      <c r="C108" s="64" t="s">
        <v>182</v>
      </c>
      <c r="D108" s="75">
        <v>277375</v>
      </c>
      <c r="E108" s="169">
        <v>4266.3999999999996</v>
      </c>
      <c r="F108" s="170">
        <v>1417.4</v>
      </c>
      <c r="G108" s="170">
        <v>5683.7999999999993</v>
      </c>
      <c r="H108" s="76">
        <v>0.09</v>
      </c>
      <c r="I108" s="75">
        <v>218866</v>
      </c>
      <c r="J108" s="75">
        <v>72713</v>
      </c>
      <c r="K108" s="171"/>
      <c r="L108" s="166"/>
      <c r="M108" s="166"/>
      <c r="N108" s="167"/>
      <c r="O108" s="167"/>
    </row>
    <row r="109" spans="1:15" ht="15.5" x14ac:dyDescent="0.35">
      <c r="A109" s="64" t="s">
        <v>141</v>
      </c>
      <c r="B109" s="65">
        <v>826</v>
      </c>
      <c r="C109" s="64" t="s">
        <v>143</v>
      </c>
      <c r="D109" s="75">
        <v>203444</v>
      </c>
      <c r="E109" s="169">
        <v>4081.39</v>
      </c>
      <c r="F109" s="170">
        <v>1744.39</v>
      </c>
      <c r="G109" s="170">
        <v>5825.78</v>
      </c>
      <c r="H109" s="76">
        <v>0.06</v>
      </c>
      <c r="I109" s="75">
        <v>139584</v>
      </c>
      <c r="J109" s="75">
        <v>59658</v>
      </c>
      <c r="K109" s="171"/>
      <c r="L109" s="172">
        <v>35976</v>
      </c>
      <c r="M109" s="169">
        <v>91</v>
      </c>
      <c r="N109" s="173">
        <v>0.69</v>
      </c>
      <c r="O109" s="75">
        <v>35790</v>
      </c>
    </row>
    <row r="110" spans="1:15" ht="15.5" x14ac:dyDescent="0.35">
      <c r="A110" s="64" t="s">
        <v>141</v>
      </c>
      <c r="B110" s="65">
        <v>931</v>
      </c>
      <c r="C110" s="64" t="s">
        <v>200</v>
      </c>
      <c r="D110" s="75">
        <v>544857</v>
      </c>
      <c r="E110" s="169">
        <v>9464.65</v>
      </c>
      <c r="F110" s="170">
        <v>3685.02</v>
      </c>
      <c r="G110" s="170">
        <v>13149.67</v>
      </c>
      <c r="H110" s="76">
        <v>7.0000000000000007E-2</v>
      </c>
      <c r="I110" s="75">
        <v>377640</v>
      </c>
      <c r="J110" s="75">
        <v>147032</v>
      </c>
      <c r="K110" s="171"/>
      <c r="L110" s="172">
        <v>125916</v>
      </c>
      <c r="M110" s="169">
        <v>438.73</v>
      </c>
      <c r="N110" s="173">
        <v>0.5</v>
      </c>
      <c r="O110" s="75">
        <v>125038</v>
      </c>
    </row>
    <row r="111" spans="1:15" ht="15.5" x14ac:dyDescent="0.35">
      <c r="A111" s="64" t="s">
        <v>141</v>
      </c>
      <c r="B111" s="65">
        <v>851</v>
      </c>
      <c r="C111" s="64" t="s">
        <v>154</v>
      </c>
      <c r="D111" s="75">
        <v>66556</v>
      </c>
      <c r="E111" s="169">
        <v>2804.29</v>
      </c>
      <c r="F111" s="170">
        <v>1197.32</v>
      </c>
      <c r="G111" s="170">
        <v>4001.6099999999997</v>
      </c>
      <c r="H111" s="76">
        <v>0.03</v>
      </c>
      <c r="I111" s="75">
        <v>47953</v>
      </c>
      <c r="J111" s="75">
        <v>20474</v>
      </c>
      <c r="K111" s="171"/>
      <c r="L111" s="166"/>
      <c r="M111" s="166"/>
      <c r="N111" s="167"/>
      <c r="O111" s="167"/>
    </row>
    <row r="112" spans="1:15" ht="15.5" x14ac:dyDescent="0.35">
      <c r="A112" s="64" t="s">
        <v>141</v>
      </c>
      <c r="B112" s="65">
        <v>870</v>
      </c>
      <c r="C112" s="64" t="s">
        <v>166</v>
      </c>
      <c r="D112" s="75">
        <v>160633</v>
      </c>
      <c r="E112" s="169">
        <v>2414.61</v>
      </c>
      <c r="F112" s="170">
        <v>840.02</v>
      </c>
      <c r="G112" s="170">
        <v>3254.63</v>
      </c>
      <c r="H112" s="76">
        <v>0.09</v>
      </c>
      <c r="I112" s="75">
        <v>123869</v>
      </c>
      <c r="J112" s="75">
        <v>43093</v>
      </c>
      <c r="K112" s="171"/>
      <c r="L112" s="172">
        <v>99114</v>
      </c>
      <c r="M112" s="169">
        <v>238.6</v>
      </c>
      <c r="N112" s="173">
        <v>0.73</v>
      </c>
      <c r="O112" s="75">
        <v>99281</v>
      </c>
    </row>
    <row r="113" spans="1:15" ht="15.5" x14ac:dyDescent="0.35">
      <c r="A113" s="64" t="s">
        <v>141</v>
      </c>
      <c r="B113" s="65">
        <v>871</v>
      </c>
      <c r="C113" s="64" t="s">
        <v>167</v>
      </c>
      <c r="D113" s="75">
        <v>214253</v>
      </c>
      <c r="E113" s="169">
        <v>2827.43</v>
      </c>
      <c r="F113" s="170">
        <v>764.79</v>
      </c>
      <c r="G113" s="170">
        <v>3592.22</v>
      </c>
      <c r="H113" s="76">
        <v>0.1</v>
      </c>
      <c r="I113" s="75">
        <v>161164</v>
      </c>
      <c r="J113" s="75">
        <v>43593</v>
      </c>
      <c r="K113" s="171"/>
      <c r="L113" s="172">
        <v>102122</v>
      </c>
      <c r="M113" s="169">
        <v>477</v>
      </c>
      <c r="N113" s="173">
        <v>0.38</v>
      </c>
      <c r="O113" s="75">
        <v>103318</v>
      </c>
    </row>
    <row r="114" spans="1:15" ht="15.5" x14ac:dyDescent="0.35">
      <c r="A114" s="64" t="s">
        <v>141</v>
      </c>
      <c r="B114" s="65">
        <v>852</v>
      </c>
      <c r="C114" s="64" t="s">
        <v>155</v>
      </c>
      <c r="D114" s="75">
        <v>71952</v>
      </c>
      <c r="E114" s="169">
        <v>3208.86</v>
      </c>
      <c r="F114" s="170">
        <v>1202.83</v>
      </c>
      <c r="G114" s="170">
        <v>4411.6900000000005</v>
      </c>
      <c r="H114" s="76">
        <v>0.03</v>
      </c>
      <c r="I114" s="75">
        <v>54872</v>
      </c>
      <c r="J114" s="75">
        <v>20568</v>
      </c>
      <c r="K114" s="171"/>
      <c r="L114" s="172">
        <v>17988</v>
      </c>
      <c r="M114" s="169">
        <v>66</v>
      </c>
      <c r="N114" s="173">
        <v>0.48</v>
      </c>
      <c r="O114" s="75">
        <v>18058</v>
      </c>
    </row>
    <row r="115" spans="1:15" ht="15.5" x14ac:dyDescent="0.35">
      <c r="A115" s="64" t="s">
        <v>141</v>
      </c>
      <c r="B115" s="65">
        <v>936</v>
      </c>
      <c r="C115" s="64" t="s">
        <v>203</v>
      </c>
      <c r="D115" s="75">
        <v>659440</v>
      </c>
      <c r="E115" s="169">
        <v>16955.87</v>
      </c>
      <c r="F115" s="170">
        <v>5584.94</v>
      </c>
      <c r="G115" s="170">
        <v>22540.809999999998</v>
      </c>
      <c r="H115" s="76">
        <v>0.05</v>
      </c>
      <c r="I115" s="75">
        <v>483242</v>
      </c>
      <c r="J115" s="75">
        <v>159171</v>
      </c>
      <c r="K115" s="171"/>
      <c r="L115" s="172">
        <v>83588</v>
      </c>
      <c r="M115" s="169">
        <v>349.8</v>
      </c>
      <c r="N115" s="173">
        <v>0.42</v>
      </c>
      <c r="O115" s="75">
        <v>83742</v>
      </c>
    </row>
    <row r="116" spans="1:15" ht="15.5" x14ac:dyDescent="0.35">
      <c r="A116" s="64" t="s">
        <v>141</v>
      </c>
      <c r="B116" s="65">
        <v>869</v>
      </c>
      <c r="C116" s="64" t="s">
        <v>165</v>
      </c>
      <c r="D116" s="75">
        <v>94797</v>
      </c>
      <c r="E116" s="169">
        <v>2263.3200000000002</v>
      </c>
      <c r="F116" s="170">
        <v>932.14</v>
      </c>
      <c r="G116" s="170">
        <v>3195.46</v>
      </c>
      <c r="H116" s="76">
        <v>0.05</v>
      </c>
      <c r="I116" s="75">
        <v>64505</v>
      </c>
      <c r="J116" s="75">
        <v>26566</v>
      </c>
      <c r="K116" s="171"/>
      <c r="L116" s="172">
        <v>36875</v>
      </c>
      <c r="M116" s="169">
        <v>155</v>
      </c>
      <c r="N116" s="173">
        <v>0.42</v>
      </c>
      <c r="O116" s="75">
        <v>37107</v>
      </c>
    </row>
    <row r="117" spans="1:15" ht="15.5" x14ac:dyDescent="0.35">
      <c r="A117" s="64" t="s">
        <v>141</v>
      </c>
      <c r="B117" s="65">
        <v>938</v>
      </c>
      <c r="C117" s="64" t="s">
        <v>205</v>
      </c>
      <c r="D117" s="75">
        <v>108007</v>
      </c>
      <c r="E117" s="169">
        <v>11429.48</v>
      </c>
      <c r="F117" s="170">
        <v>4520.09</v>
      </c>
      <c r="G117" s="170">
        <v>15949.57</v>
      </c>
      <c r="H117" s="76">
        <v>0.01</v>
      </c>
      <c r="I117" s="75">
        <v>65148</v>
      </c>
      <c r="J117" s="75">
        <v>25765</v>
      </c>
      <c r="K117" s="171"/>
      <c r="L117" s="172">
        <v>82025</v>
      </c>
      <c r="M117" s="169">
        <v>395</v>
      </c>
      <c r="N117" s="173">
        <v>0.36</v>
      </c>
      <c r="O117" s="75">
        <v>81054</v>
      </c>
    </row>
    <row r="118" spans="1:15" ht="15.5" x14ac:dyDescent="0.35">
      <c r="A118" s="64" t="s">
        <v>141</v>
      </c>
      <c r="B118" s="65">
        <v>868</v>
      </c>
      <c r="C118" s="64" t="s">
        <v>164</v>
      </c>
      <c r="D118" s="75">
        <v>75248</v>
      </c>
      <c r="E118" s="169">
        <v>2277.64</v>
      </c>
      <c r="F118" s="170">
        <v>755.14</v>
      </c>
      <c r="G118" s="170">
        <v>3032.7799999999997</v>
      </c>
      <c r="H118" s="76">
        <v>0.04</v>
      </c>
      <c r="I118" s="75">
        <v>51930</v>
      </c>
      <c r="J118" s="75">
        <v>17217</v>
      </c>
      <c r="K118" s="171"/>
      <c r="L118" s="172">
        <v>57641</v>
      </c>
      <c r="M118" s="169">
        <v>227.67</v>
      </c>
      <c r="N118" s="173">
        <v>0.44</v>
      </c>
      <c r="O118" s="75">
        <v>57100</v>
      </c>
    </row>
    <row r="119" spans="1:15" ht="15.5" x14ac:dyDescent="0.35">
      <c r="A119" s="64" t="s">
        <v>141</v>
      </c>
      <c r="B119" s="65">
        <v>872</v>
      </c>
      <c r="C119" s="64" t="s">
        <v>168</v>
      </c>
      <c r="D119" s="75">
        <v>100013</v>
      </c>
      <c r="E119" s="169">
        <v>2670.94</v>
      </c>
      <c r="F119" s="170">
        <v>931.2</v>
      </c>
      <c r="G119" s="170">
        <v>3602.1400000000003</v>
      </c>
      <c r="H119" s="76">
        <v>0.05</v>
      </c>
      <c r="I119" s="75">
        <v>76122</v>
      </c>
      <c r="J119" s="75">
        <v>26539</v>
      </c>
      <c r="K119" s="171"/>
      <c r="L119" s="172">
        <v>22485</v>
      </c>
      <c r="M119" s="169">
        <v>118</v>
      </c>
      <c r="N119" s="173">
        <v>0.33</v>
      </c>
      <c r="O119" s="75">
        <v>22196</v>
      </c>
    </row>
    <row r="120" spans="1:15" ht="15.5" x14ac:dyDescent="0.35">
      <c r="A120" s="64" t="s">
        <v>123</v>
      </c>
      <c r="B120" s="65">
        <v>800</v>
      </c>
      <c r="C120" s="64" t="s">
        <v>124</v>
      </c>
      <c r="D120" s="75">
        <v>89580</v>
      </c>
      <c r="E120" s="169">
        <v>2385.21</v>
      </c>
      <c r="F120" s="170">
        <v>975.48</v>
      </c>
      <c r="G120" s="170">
        <v>3360.69</v>
      </c>
      <c r="H120" s="76">
        <v>0.05</v>
      </c>
      <c r="I120" s="75">
        <v>67978</v>
      </c>
      <c r="J120" s="75">
        <v>27801</v>
      </c>
      <c r="K120" s="171"/>
      <c r="L120" s="166"/>
      <c r="M120" s="166"/>
      <c r="N120" s="167"/>
      <c r="O120" s="167"/>
    </row>
    <row r="121" spans="1:15" ht="15.5" x14ac:dyDescent="0.35">
      <c r="A121" s="64" t="s">
        <v>123</v>
      </c>
      <c r="B121" s="65">
        <v>839</v>
      </c>
      <c r="C121" s="64" t="s">
        <v>148</v>
      </c>
      <c r="D121" s="75">
        <v>73031</v>
      </c>
      <c r="E121" s="169">
        <v>4756.7700000000004</v>
      </c>
      <c r="F121" s="170">
        <v>2230.36</v>
      </c>
      <c r="G121" s="170">
        <v>6987.130000000001</v>
      </c>
      <c r="H121" s="76">
        <v>0.02</v>
      </c>
      <c r="I121" s="75">
        <v>54227</v>
      </c>
      <c r="J121" s="75">
        <v>25426</v>
      </c>
      <c r="K121" s="171"/>
      <c r="L121" s="166"/>
      <c r="M121" s="166"/>
      <c r="N121" s="167"/>
      <c r="O121" s="167"/>
    </row>
    <row r="122" spans="1:15" ht="15.5" x14ac:dyDescent="0.35">
      <c r="A122" s="64" t="s">
        <v>123</v>
      </c>
      <c r="B122" s="65">
        <v>801</v>
      </c>
      <c r="C122" s="64" t="s">
        <v>125</v>
      </c>
      <c r="D122" s="75">
        <v>304897</v>
      </c>
      <c r="E122" s="169">
        <v>6435.43</v>
      </c>
      <c r="F122" s="170">
        <v>2895.19</v>
      </c>
      <c r="G122" s="170">
        <v>9330.6200000000008</v>
      </c>
      <c r="H122" s="76">
        <v>0.06</v>
      </c>
      <c r="I122" s="75">
        <v>220092</v>
      </c>
      <c r="J122" s="75">
        <v>99015</v>
      </c>
      <c r="K122" s="171"/>
      <c r="L122" s="172">
        <v>289067</v>
      </c>
      <c r="M122" s="169">
        <v>969.9</v>
      </c>
      <c r="N122" s="173">
        <v>0.52</v>
      </c>
      <c r="O122" s="75">
        <v>287478</v>
      </c>
    </row>
    <row r="123" spans="1:15" ht="15.5" x14ac:dyDescent="0.35">
      <c r="A123" s="64" t="s">
        <v>123</v>
      </c>
      <c r="B123" s="65">
        <v>908</v>
      </c>
      <c r="C123" s="64" t="s">
        <v>192</v>
      </c>
      <c r="D123" s="75">
        <v>279354</v>
      </c>
      <c r="E123" s="169">
        <v>6544.2</v>
      </c>
      <c r="F123" s="170">
        <v>2645.16</v>
      </c>
      <c r="G123" s="170">
        <v>9189.36</v>
      </c>
      <c r="H123" s="76">
        <v>0.05</v>
      </c>
      <c r="I123" s="75">
        <v>186510</v>
      </c>
      <c r="J123" s="75">
        <v>75387</v>
      </c>
      <c r="K123" s="171"/>
      <c r="L123" s="172">
        <v>35976</v>
      </c>
      <c r="M123" s="169">
        <v>124.2</v>
      </c>
      <c r="N123" s="173">
        <v>0.51</v>
      </c>
      <c r="O123" s="75">
        <v>36105</v>
      </c>
    </row>
    <row r="124" spans="1:15" ht="15.5" x14ac:dyDescent="0.35">
      <c r="A124" s="64" t="s">
        <v>123</v>
      </c>
      <c r="B124" s="65">
        <v>878</v>
      </c>
      <c r="C124" s="64" t="s">
        <v>173</v>
      </c>
      <c r="D124" s="75">
        <v>524350</v>
      </c>
      <c r="E124" s="169">
        <v>9592.8799999999992</v>
      </c>
      <c r="F124" s="170">
        <v>3943.79</v>
      </c>
      <c r="G124" s="170">
        <v>13536.669999999998</v>
      </c>
      <c r="H124" s="76">
        <v>7.0000000000000007E-2</v>
      </c>
      <c r="I124" s="75">
        <v>382756</v>
      </c>
      <c r="J124" s="75">
        <v>157357</v>
      </c>
      <c r="K124" s="171"/>
      <c r="L124" s="172">
        <v>38494</v>
      </c>
      <c r="M124" s="169">
        <v>126.23</v>
      </c>
      <c r="N124" s="173">
        <v>0.54</v>
      </c>
      <c r="O124" s="75">
        <v>38854</v>
      </c>
    </row>
    <row r="125" spans="1:15" ht="15.5" x14ac:dyDescent="0.35">
      <c r="A125" s="64" t="s">
        <v>123</v>
      </c>
      <c r="B125" s="65">
        <v>838</v>
      </c>
      <c r="C125" s="64" t="s">
        <v>147</v>
      </c>
      <c r="D125" s="75">
        <v>86882</v>
      </c>
      <c r="E125" s="169">
        <v>4096.33</v>
      </c>
      <c r="F125" s="170">
        <v>1393.44</v>
      </c>
      <c r="G125" s="170">
        <v>5489.77</v>
      </c>
      <c r="H125" s="76">
        <v>0.03</v>
      </c>
      <c r="I125" s="75">
        <v>70047</v>
      </c>
      <c r="J125" s="75">
        <v>23828</v>
      </c>
      <c r="K125" s="171"/>
      <c r="L125" s="166"/>
      <c r="M125" s="166"/>
      <c r="N125" s="167"/>
      <c r="O125" s="167"/>
    </row>
    <row r="126" spans="1:15" ht="15.5" x14ac:dyDescent="0.35">
      <c r="A126" s="64" t="s">
        <v>123</v>
      </c>
      <c r="B126" s="65">
        <v>916</v>
      </c>
      <c r="C126" s="64" t="s">
        <v>194</v>
      </c>
      <c r="D126" s="75">
        <v>80226</v>
      </c>
      <c r="E126" s="169">
        <v>8466.56</v>
      </c>
      <c r="F126" s="170">
        <v>3469.06</v>
      </c>
      <c r="G126" s="170">
        <v>11935.619999999999</v>
      </c>
      <c r="H126" s="76">
        <v>0.01</v>
      </c>
      <c r="I126" s="75">
        <v>48259</v>
      </c>
      <c r="J126" s="75">
        <v>19774</v>
      </c>
      <c r="K126" s="171"/>
      <c r="L126" s="166"/>
      <c r="M126" s="166"/>
      <c r="N126" s="167"/>
      <c r="O126" s="167"/>
    </row>
    <row r="127" spans="1:15" ht="15.5" x14ac:dyDescent="0.35">
      <c r="A127" s="64" t="s">
        <v>123</v>
      </c>
      <c r="B127" s="65">
        <v>802</v>
      </c>
      <c r="C127" s="64" t="s">
        <v>126</v>
      </c>
      <c r="D127" s="75">
        <v>91559</v>
      </c>
      <c r="E127" s="169">
        <v>2692.87</v>
      </c>
      <c r="F127" s="170">
        <v>1246.5999999999999</v>
      </c>
      <c r="G127" s="170">
        <v>3939.47</v>
      </c>
      <c r="H127" s="76">
        <v>0.04</v>
      </c>
      <c r="I127" s="75">
        <v>61397</v>
      </c>
      <c r="J127" s="75">
        <v>28422</v>
      </c>
      <c r="K127" s="171"/>
      <c r="L127" s="166"/>
      <c r="M127" s="166"/>
      <c r="N127" s="167"/>
      <c r="O127" s="167"/>
    </row>
    <row r="128" spans="1:15" ht="15.5" x14ac:dyDescent="0.35">
      <c r="A128" s="64" t="s">
        <v>123</v>
      </c>
      <c r="B128" s="65">
        <v>879</v>
      </c>
      <c r="C128" s="64" t="s">
        <v>174</v>
      </c>
      <c r="D128" s="75">
        <v>197148</v>
      </c>
      <c r="E128" s="169">
        <v>3363.53</v>
      </c>
      <c r="F128" s="170">
        <v>1352.87</v>
      </c>
      <c r="G128" s="170">
        <v>4716.3999999999996</v>
      </c>
      <c r="H128" s="76">
        <v>7.0000000000000007E-2</v>
      </c>
      <c r="I128" s="75">
        <v>134205</v>
      </c>
      <c r="J128" s="75">
        <v>53980</v>
      </c>
      <c r="K128" s="171"/>
      <c r="L128" s="172">
        <v>35976</v>
      </c>
      <c r="M128" s="169">
        <v>88.53</v>
      </c>
      <c r="N128" s="173">
        <v>0.71</v>
      </c>
      <c r="O128" s="75">
        <v>35828</v>
      </c>
    </row>
    <row r="129" spans="1:15" ht="15.5" x14ac:dyDescent="0.35">
      <c r="A129" s="64" t="s">
        <v>123</v>
      </c>
      <c r="B129" s="65">
        <v>933</v>
      </c>
      <c r="C129" s="64" t="s">
        <v>201</v>
      </c>
      <c r="D129" s="75">
        <v>234923</v>
      </c>
      <c r="E129" s="169">
        <v>6738.71</v>
      </c>
      <c r="F129" s="170">
        <v>2899.15</v>
      </c>
      <c r="G129" s="170">
        <v>9637.86</v>
      </c>
      <c r="H129" s="76">
        <v>0.04</v>
      </c>
      <c r="I129" s="75">
        <v>153643</v>
      </c>
      <c r="J129" s="75">
        <v>66101</v>
      </c>
      <c r="K129" s="171"/>
      <c r="L129" s="166"/>
      <c r="M129" s="166"/>
      <c r="N129" s="167"/>
      <c r="O129" s="167"/>
    </row>
    <row r="130" spans="1:15" ht="15.5" x14ac:dyDescent="0.35">
      <c r="A130" s="64" t="s">
        <v>123</v>
      </c>
      <c r="B130" s="65">
        <v>803</v>
      </c>
      <c r="C130" s="64" t="s">
        <v>127</v>
      </c>
      <c r="D130" s="75">
        <v>23924</v>
      </c>
      <c r="E130" s="169">
        <v>4174.2</v>
      </c>
      <c r="F130" s="170">
        <v>2080.94</v>
      </c>
      <c r="G130" s="170">
        <v>6255.1399999999994</v>
      </c>
      <c r="H130" s="76">
        <v>0.01</v>
      </c>
      <c r="I130" s="75">
        <v>23793</v>
      </c>
      <c r="J130" s="75">
        <v>11861</v>
      </c>
      <c r="K130" s="171"/>
      <c r="L130" s="166"/>
      <c r="M130" s="166"/>
      <c r="N130" s="167"/>
      <c r="O130" s="167"/>
    </row>
    <row r="131" spans="1:15" ht="15.5" x14ac:dyDescent="0.35">
      <c r="A131" s="64" t="s">
        <v>123</v>
      </c>
      <c r="B131" s="65">
        <v>866</v>
      </c>
      <c r="C131" s="64" t="s">
        <v>162</v>
      </c>
      <c r="D131" s="75">
        <v>280073</v>
      </c>
      <c r="E131" s="169">
        <v>3598.48</v>
      </c>
      <c r="F131" s="170">
        <v>1461.37</v>
      </c>
      <c r="G131" s="170">
        <v>5059.8500000000004</v>
      </c>
      <c r="H131" s="76">
        <v>0.1</v>
      </c>
      <c r="I131" s="75">
        <v>205113</v>
      </c>
      <c r="J131" s="75">
        <v>83298</v>
      </c>
      <c r="K131" s="171"/>
      <c r="L131" s="166"/>
      <c r="M131" s="166"/>
      <c r="N131" s="167"/>
      <c r="O131" s="167"/>
    </row>
    <row r="132" spans="1:15" ht="15.5" x14ac:dyDescent="0.35">
      <c r="A132" s="64" t="s">
        <v>123</v>
      </c>
      <c r="B132" s="65">
        <v>880</v>
      </c>
      <c r="C132" s="64" t="s">
        <v>175</v>
      </c>
      <c r="D132" s="75">
        <v>148941</v>
      </c>
      <c r="E132" s="169">
        <v>1597.04</v>
      </c>
      <c r="F132" s="170">
        <v>621.65</v>
      </c>
      <c r="G132" s="170">
        <v>2218.69</v>
      </c>
      <c r="H132" s="76">
        <v>0.12</v>
      </c>
      <c r="I132" s="75">
        <v>109238</v>
      </c>
      <c r="J132" s="75">
        <v>42521</v>
      </c>
      <c r="K132" s="171"/>
      <c r="L132" s="166"/>
      <c r="M132" s="166"/>
      <c r="N132" s="167"/>
      <c r="O132" s="167"/>
    </row>
    <row r="133" spans="1:15" ht="15.5" x14ac:dyDescent="0.35">
      <c r="A133" s="64" t="s">
        <v>123</v>
      </c>
      <c r="B133" s="65">
        <v>865</v>
      </c>
      <c r="C133" s="64" t="s">
        <v>161</v>
      </c>
      <c r="D133" s="75">
        <v>105590</v>
      </c>
      <c r="E133" s="169">
        <v>6820.57</v>
      </c>
      <c r="F133" s="170">
        <v>3089.75</v>
      </c>
      <c r="G133" s="170">
        <v>9910.32</v>
      </c>
      <c r="H133" s="76">
        <v>0.02</v>
      </c>
      <c r="I133" s="75">
        <v>77754</v>
      </c>
      <c r="J133" s="75">
        <v>35223</v>
      </c>
      <c r="K133" s="171"/>
      <c r="L133" s="166"/>
      <c r="M133" s="166"/>
      <c r="N133" s="167"/>
      <c r="O133" s="167"/>
    </row>
    <row r="134" spans="1:15" ht="15.5" x14ac:dyDescent="0.35">
      <c r="A134" s="64" t="s">
        <v>84</v>
      </c>
      <c r="B134" s="65">
        <v>330</v>
      </c>
      <c r="C134" s="64" t="s">
        <v>85</v>
      </c>
      <c r="D134" s="75">
        <v>1149433</v>
      </c>
      <c r="E134" s="169">
        <v>18012.97</v>
      </c>
      <c r="F134" s="170">
        <v>4786.54</v>
      </c>
      <c r="G134" s="170">
        <v>22799.510000000002</v>
      </c>
      <c r="H134" s="76">
        <v>0.09</v>
      </c>
      <c r="I134" s="75">
        <v>924065</v>
      </c>
      <c r="J134" s="75">
        <v>245550</v>
      </c>
      <c r="K134" s="171"/>
      <c r="L134" s="172">
        <v>585150</v>
      </c>
      <c r="M134" s="169">
        <v>2298.6999999999998</v>
      </c>
      <c r="N134" s="173">
        <v>0.45</v>
      </c>
      <c r="O134" s="75">
        <v>589617</v>
      </c>
    </row>
    <row r="135" spans="1:15" ht="15.5" x14ac:dyDescent="0.35">
      <c r="A135" s="64" t="s">
        <v>84</v>
      </c>
      <c r="B135" s="65">
        <v>331</v>
      </c>
      <c r="C135" s="64" t="s">
        <v>86</v>
      </c>
      <c r="D135" s="75">
        <v>465889</v>
      </c>
      <c r="E135" s="169">
        <v>5078.78</v>
      </c>
      <c r="F135" s="170">
        <v>1836.39</v>
      </c>
      <c r="G135" s="170">
        <v>6915.17</v>
      </c>
      <c r="H135" s="76">
        <v>0.12</v>
      </c>
      <c r="I135" s="75">
        <v>347389</v>
      </c>
      <c r="J135" s="75">
        <v>125609</v>
      </c>
      <c r="K135" s="171"/>
      <c r="L135" s="172">
        <v>25543</v>
      </c>
      <c r="M135" s="169">
        <v>92</v>
      </c>
      <c r="N135" s="173">
        <v>0.49</v>
      </c>
      <c r="O135" s="75">
        <v>25696</v>
      </c>
    </row>
    <row r="136" spans="1:15" ht="15.5" x14ac:dyDescent="0.35">
      <c r="A136" s="64" t="s">
        <v>84</v>
      </c>
      <c r="B136" s="65">
        <v>332</v>
      </c>
      <c r="C136" s="64" t="s">
        <v>87</v>
      </c>
      <c r="D136" s="75">
        <v>343931</v>
      </c>
      <c r="E136" s="169">
        <v>4170.43</v>
      </c>
      <c r="F136" s="170">
        <v>1388.43</v>
      </c>
      <c r="G136" s="170">
        <v>5558.8600000000006</v>
      </c>
      <c r="H136" s="76">
        <v>0.11</v>
      </c>
      <c r="I136" s="75">
        <v>261486</v>
      </c>
      <c r="J136" s="75">
        <v>87055</v>
      </c>
      <c r="K136" s="171"/>
      <c r="L136" s="172">
        <v>20326</v>
      </c>
      <c r="M136" s="169">
        <v>113</v>
      </c>
      <c r="N136" s="173">
        <v>0.32</v>
      </c>
      <c r="O136" s="75">
        <v>20611</v>
      </c>
    </row>
    <row r="137" spans="1:15" ht="15.5" x14ac:dyDescent="0.35">
      <c r="A137" s="64" t="s">
        <v>84</v>
      </c>
      <c r="B137" s="65">
        <v>884</v>
      </c>
      <c r="C137" s="64" t="s">
        <v>179</v>
      </c>
      <c r="D137" s="75">
        <v>87781</v>
      </c>
      <c r="E137" s="169">
        <v>2267.48</v>
      </c>
      <c r="F137" s="170">
        <v>1033.46</v>
      </c>
      <c r="G137" s="170">
        <v>3300.94</v>
      </c>
      <c r="H137" s="76">
        <v>0.05</v>
      </c>
      <c r="I137" s="75">
        <v>64623</v>
      </c>
      <c r="J137" s="75">
        <v>29454</v>
      </c>
      <c r="K137" s="171"/>
      <c r="L137" s="166"/>
      <c r="M137" s="166"/>
      <c r="N137" s="167"/>
      <c r="O137" s="167"/>
    </row>
    <row r="138" spans="1:15" ht="15.5" x14ac:dyDescent="0.35">
      <c r="A138" s="64" t="s">
        <v>84</v>
      </c>
      <c r="B138" s="65">
        <v>333</v>
      </c>
      <c r="C138" s="64" t="s">
        <v>88</v>
      </c>
      <c r="D138" s="75">
        <v>602418</v>
      </c>
      <c r="E138" s="169">
        <v>5523.7</v>
      </c>
      <c r="F138" s="170">
        <v>1592.49</v>
      </c>
      <c r="G138" s="170">
        <v>7116.19</v>
      </c>
      <c r="H138" s="76">
        <v>0.15</v>
      </c>
      <c r="I138" s="75">
        <v>472276</v>
      </c>
      <c r="J138" s="75">
        <v>136158</v>
      </c>
      <c r="K138" s="171"/>
      <c r="L138" s="166"/>
      <c r="M138" s="166"/>
      <c r="N138" s="167"/>
      <c r="O138" s="167"/>
    </row>
    <row r="139" spans="1:15" ht="15.5" x14ac:dyDescent="0.35">
      <c r="A139" s="64" t="s">
        <v>84</v>
      </c>
      <c r="B139" s="65">
        <v>893</v>
      </c>
      <c r="C139" s="64" t="s">
        <v>188</v>
      </c>
      <c r="D139" s="75">
        <v>269640</v>
      </c>
      <c r="E139" s="169">
        <v>3903.47</v>
      </c>
      <c r="F139" s="170">
        <v>1833.1</v>
      </c>
      <c r="G139" s="170">
        <v>5736.57</v>
      </c>
      <c r="H139" s="76">
        <v>0.08</v>
      </c>
      <c r="I139" s="75">
        <v>177998</v>
      </c>
      <c r="J139" s="75">
        <v>83589</v>
      </c>
      <c r="K139" s="171"/>
      <c r="L139" s="166"/>
      <c r="M139" s="166"/>
      <c r="N139" s="167"/>
      <c r="O139" s="167"/>
    </row>
    <row r="140" spans="1:15" ht="15.5" x14ac:dyDescent="0.35">
      <c r="A140" s="64" t="s">
        <v>84</v>
      </c>
      <c r="B140" s="65">
        <v>334</v>
      </c>
      <c r="C140" s="64" t="s">
        <v>89</v>
      </c>
      <c r="D140" s="75">
        <v>367855</v>
      </c>
      <c r="E140" s="169">
        <v>3386.64</v>
      </c>
      <c r="F140" s="170">
        <v>1611.79</v>
      </c>
      <c r="G140" s="170">
        <v>4998.43</v>
      </c>
      <c r="H140" s="76">
        <v>0.13</v>
      </c>
      <c r="I140" s="75">
        <v>250950</v>
      </c>
      <c r="J140" s="75">
        <v>119434</v>
      </c>
      <c r="K140" s="171"/>
      <c r="L140" s="166"/>
      <c r="M140" s="166"/>
      <c r="N140" s="167"/>
      <c r="O140" s="167"/>
    </row>
    <row r="141" spans="1:15" ht="15.5" x14ac:dyDescent="0.35">
      <c r="A141" s="64" t="s">
        <v>84</v>
      </c>
      <c r="B141" s="65">
        <v>860</v>
      </c>
      <c r="C141" s="64" t="s">
        <v>159</v>
      </c>
      <c r="D141" s="75">
        <v>5217</v>
      </c>
      <c r="E141" s="169">
        <v>11416.05</v>
      </c>
      <c r="F141" s="170">
        <v>5686.21</v>
      </c>
      <c r="G141" s="170">
        <v>17102.259999999998</v>
      </c>
      <c r="H141" s="76">
        <v>0</v>
      </c>
      <c r="I141" s="75">
        <v>0</v>
      </c>
      <c r="J141" s="75">
        <v>0</v>
      </c>
      <c r="K141" s="171"/>
      <c r="L141" s="172">
        <v>35976</v>
      </c>
      <c r="M141" s="169">
        <v>50</v>
      </c>
      <c r="N141" s="173">
        <v>1.26</v>
      </c>
      <c r="O141" s="75">
        <v>35910</v>
      </c>
    </row>
    <row r="142" spans="1:15" ht="15.5" x14ac:dyDescent="0.35">
      <c r="A142" s="64" t="s">
        <v>84</v>
      </c>
      <c r="B142" s="65">
        <v>861</v>
      </c>
      <c r="C142" s="64" t="s">
        <v>160</v>
      </c>
      <c r="D142" s="75">
        <v>458334</v>
      </c>
      <c r="E142" s="169">
        <v>3586.57</v>
      </c>
      <c r="F142" s="170">
        <v>1352.24</v>
      </c>
      <c r="G142" s="170">
        <v>4938.8100000000004</v>
      </c>
      <c r="H142" s="76">
        <v>0.16</v>
      </c>
      <c r="I142" s="75">
        <v>327095</v>
      </c>
      <c r="J142" s="75">
        <v>123324</v>
      </c>
      <c r="K142" s="171"/>
      <c r="L142" s="172">
        <v>17988</v>
      </c>
      <c r="M142" s="169">
        <v>44</v>
      </c>
      <c r="N142" s="173">
        <v>0.72</v>
      </c>
      <c r="O142" s="75">
        <v>18058</v>
      </c>
    </row>
    <row r="143" spans="1:15" ht="15.5" x14ac:dyDescent="0.35">
      <c r="A143" s="64" t="s">
        <v>84</v>
      </c>
      <c r="B143" s="65">
        <v>894</v>
      </c>
      <c r="C143" s="64" t="s">
        <v>189</v>
      </c>
      <c r="D143" s="75">
        <v>208121</v>
      </c>
      <c r="E143" s="169">
        <v>2732.75</v>
      </c>
      <c r="F143" s="170">
        <v>1156.46</v>
      </c>
      <c r="G143" s="170">
        <v>3889.21</v>
      </c>
      <c r="H143" s="76">
        <v>0.09</v>
      </c>
      <c r="I143" s="75">
        <v>140190</v>
      </c>
      <c r="J143" s="75">
        <v>59326</v>
      </c>
      <c r="K143" s="171"/>
      <c r="L143" s="172">
        <v>35976</v>
      </c>
      <c r="M143" s="169">
        <v>138.66999999999999</v>
      </c>
      <c r="N143" s="173">
        <v>0.46</v>
      </c>
      <c r="O143" s="75">
        <v>36359</v>
      </c>
    </row>
    <row r="144" spans="1:15" ht="15.5" x14ac:dyDescent="0.35">
      <c r="A144" s="64" t="s">
        <v>84</v>
      </c>
      <c r="B144" s="65">
        <v>335</v>
      </c>
      <c r="C144" s="64" t="s">
        <v>90</v>
      </c>
      <c r="D144" s="75">
        <v>517155</v>
      </c>
      <c r="E144" s="169">
        <v>4527.53</v>
      </c>
      <c r="F144" s="170">
        <v>1247.5999999999999</v>
      </c>
      <c r="G144" s="170">
        <v>5775.1299999999992</v>
      </c>
      <c r="H144" s="76">
        <v>0.16</v>
      </c>
      <c r="I144" s="75">
        <v>412911</v>
      </c>
      <c r="J144" s="75">
        <v>113781</v>
      </c>
      <c r="K144" s="171"/>
      <c r="L144" s="172">
        <v>197148</v>
      </c>
      <c r="M144" s="169">
        <v>826.5</v>
      </c>
      <c r="N144" s="173">
        <v>0.42</v>
      </c>
      <c r="O144" s="75">
        <v>197864</v>
      </c>
    </row>
    <row r="145" spans="1:15" ht="15.5" x14ac:dyDescent="0.35">
      <c r="A145" s="64" t="s">
        <v>84</v>
      </c>
      <c r="B145" s="65">
        <v>937</v>
      </c>
      <c r="C145" s="64" t="s">
        <v>204</v>
      </c>
      <c r="D145" s="75">
        <v>238881</v>
      </c>
      <c r="E145" s="169">
        <v>8134.45</v>
      </c>
      <c r="F145" s="170">
        <v>3427.18</v>
      </c>
      <c r="G145" s="170">
        <v>11561.63</v>
      </c>
      <c r="H145" s="76">
        <v>0.04</v>
      </c>
      <c r="I145" s="75">
        <v>185465</v>
      </c>
      <c r="J145" s="75">
        <v>78140</v>
      </c>
      <c r="K145" s="171"/>
      <c r="L145" s="172">
        <v>107928</v>
      </c>
      <c r="M145" s="169">
        <v>402.5</v>
      </c>
      <c r="N145" s="173">
        <v>0.47</v>
      </c>
      <c r="O145" s="75">
        <v>107830</v>
      </c>
    </row>
    <row r="146" spans="1:15" ht="15.5" x14ac:dyDescent="0.35">
      <c r="A146" s="64" t="s">
        <v>84</v>
      </c>
      <c r="B146" s="65">
        <v>336</v>
      </c>
      <c r="C146" s="64" t="s">
        <v>91</v>
      </c>
      <c r="D146" s="75">
        <v>445203</v>
      </c>
      <c r="E146" s="169">
        <v>3938.4</v>
      </c>
      <c r="F146" s="170">
        <v>985.44</v>
      </c>
      <c r="G146" s="170">
        <v>4923.84</v>
      </c>
      <c r="H146" s="76">
        <v>0.16</v>
      </c>
      <c r="I146" s="75">
        <v>359182</v>
      </c>
      <c r="J146" s="75">
        <v>89872</v>
      </c>
      <c r="K146" s="171"/>
      <c r="L146" s="172">
        <v>150200</v>
      </c>
      <c r="M146" s="169">
        <v>550.5</v>
      </c>
      <c r="N146" s="173">
        <v>0.48</v>
      </c>
      <c r="O146" s="75">
        <v>150617</v>
      </c>
    </row>
    <row r="147" spans="1:15" ht="15.5" x14ac:dyDescent="0.35">
      <c r="A147" s="64" t="s">
        <v>84</v>
      </c>
      <c r="B147" s="65">
        <v>885</v>
      </c>
      <c r="C147" s="64" t="s">
        <v>180</v>
      </c>
      <c r="D147" s="75">
        <v>347348</v>
      </c>
      <c r="E147" s="169">
        <v>7651.26</v>
      </c>
      <c r="F147" s="170">
        <v>3742.06</v>
      </c>
      <c r="G147" s="170">
        <v>11393.32</v>
      </c>
      <c r="H147" s="76">
        <v>0.05</v>
      </c>
      <c r="I147" s="75">
        <v>218061</v>
      </c>
      <c r="J147" s="75">
        <v>106649</v>
      </c>
      <c r="K147" s="171"/>
      <c r="L147" s="172">
        <v>17988</v>
      </c>
      <c r="M147" s="169">
        <v>82.5</v>
      </c>
      <c r="N147" s="173">
        <v>0.38</v>
      </c>
      <c r="O147" s="75">
        <v>17870</v>
      </c>
    </row>
    <row r="148" spans="1:15" ht="15.5" x14ac:dyDescent="0.35">
      <c r="A148" s="64" t="s">
        <v>107</v>
      </c>
      <c r="B148" s="65">
        <v>370</v>
      </c>
      <c r="C148" s="64" t="s">
        <v>108</v>
      </c>
      <c r="D148" s="75">
        <v>327022</v>
      </c>
      <c r="E148" s="169">
        <v>3506.23</v>
      </c>
      <c r="F148" s="170">
        <v>1381.9</v>
      </c>
      <c r="G148" s="170">
        <v>4888.13</v>
      </c>
      <c r="H148" s="76">
        <v>0.12</v>
      </c>
      <c r="I148" s="75">
        <v>239826</v>
      </c>
      <c r="J148" s="75">
        <v>94522</v>
      </c>
      <c r="K148" s="171"/>
      <c r="L148" s="166"/>
      <c r="M148" s="166"/>
      <c r="N148" s="167"/>
      <c r="O148" s="167"/>
    </row>
    <row r="149" spans="1:15" ht="15.5" x14ac:dyDescent="0.35">
      <c r="A149" s="64" t="s">
        <v>107</v>
      </c>
      <c r="B149" s="65">
        <v>380</v>
      </c>
      <c r="C149" s="64" t="s">
        <v>112</v>
      </c>
      <c r="D149" s="75">
        <v>937894</v>
      </c>
      <c r="E149" s="169">
        <v>8894.23</v>
      </c>
      <c r="F149" s="170">
        <v>2770.95</v>
      </c>
      <c r="G149" s="170">
        <v>11665.18</v>
      </c>
      <c r="H149" s="76">
        <v>0.14000000000000001</v>
      </c>
      <c r="I149" s="75">
        <v>709760</v>
      </c>
      <c r="J149" s="75">
        <v>221122</v>
      </c>
      <c r="K149" s="171"/>
      <c r="L149" s="172">
        <v>167648</v>
      </c>
      <c r="M149" s="169">
        <v>662.5</v>
      </c>
      <c r="N149" s="173">
        <v>0.44</v>
      </c>
      <c r="O149" s="75">
        <v>166155</v>
      </c>
    </row>
    <row r="150" spans="1:15" ht="15.5" x14ac:dyDescent="0.35">
      <c r="A150" s="64" t="s">
        <v>107</v>
      </c>
      <c r="B150" s="65">
        <v>381</v>
      </c>
      <c r="C150" s="64" t="s">
        <v>113</v>
      </c>
      <c r="D150" s="75">
        <v>224670</v>
      </c>
      <c r="E150" s="169">
        <v>3182.74</v>
      </c>
      <c r="F150" s="170">
        <v>1326.11</v>
      </c>
      <c r="G150" s="170">
        <v>4508.8499999999995</v>
      </c>
      <c r="H150" s="76">
        <v>0.09</v>
      </c>
      <c r="I150" s="75">
        <v>163275</v>
      </c>
      <c r="J150" s="75">
        <v>68029</v>
      </c>
      <c r="K150" s="171"/>
      <c r="L150" s="166"/>
      <c r="M150" s="166"/>
      <c r="N150" s="167"/>
      <c r="O150" s="167"/>
    </row>
    <row r="151" spans="1:15" ht="15.5" x14ac:dyDescent="0.35">
      <c r="A151" s="64" t="s">
        <v>107</v>
      </c>
      <c r="B151" s="65">
        <v>371</v>
      </c>
      <c r="C151" s="64" t="s">
        <v>109</v>
      </c>
      <c r="D151" s="75">
        <v>486396</v>
      </c>
      <c r="E151" s="169">
        <v>4318.8500000000004</v>
      </c>
      <c r="F151" s="170">
        <v>1684.54</v>
      </c>
      <c r="G151" s="170">
        <v>6003.39</v>
      </c>
      <c r="H151" s="76">
        <v>0.14000000000000001</v>
      </c>
      <c r="I151" s="75">
        <v>344644</v>
      </c>
      <c r="J151" s="75">
        <v>134426</v>
      </c>
      <c r="K151" s="171"/>
      <c r="L151" s="166"/>
      <c r="M151" s="166"/>
      <c r="N151" s="167"/>
      <c r="O151" s="167"/>
    </row>
    <row r="152" spans="1:15" ht="15.5" x14ac:dyDescent="0.35">
      <c r="A152" s="64" t="s">
        <v>107</v>
      </c>
      <c r="B152" s="65">
        <v>811</v>
      </c>
      <c r="C152" s="64" t="s">
        <v>133</v>
      </c>
      <c r="D152" s="75">
        <v>203804</v>
      </c>
      <c r="E152" s="169">
        <v>4001.58</v>
      </c>
      <c r="F152" s="170">
        <v>1954.5</v>
      </c>
      <c r="G152" s="170">
        <v>5956.08</v>
      </c>
      <c r="H152" s="76">
        <v>0.06</v>
      </c>
      <c r="I152" s="75">
        <v>136854</v>
      </c>
      <c r="J152" s="75">
        <v>66844</v>
      </c>
      <c r="K152" s="171"/>
      <c r="L152" s="172">
        <v>75370</v>
      </c>
      <c r="M152" s="169">
        <v>266.39999999999998</v>
      </c>
      <c r="N152" s="173">
        <v>0.5</v>
      </c>
      <c r="O152" s="75">
        <v>75924</v>
      </c>
    </row>
    <row r="153" spans="1:15" ht="15.5" x14ac:dyDescent="0.35">
      <c r="A153" s="64" t="s">
        <v>107</v>
      </c>
      <c r="B153" s="65">
        <v>810</v>
      </c>
      <c r="C153" s="64" t="s">
        <v>132</v>
      </c>
      <c r="D153" s="75">
        <v>422718</v>
      </c>
      <c r="E153" s="169">
        <v>3891.15</v>
      </c>
      <c r="F153" s="170">
        <v>1160.27</v>
      </c>
      <c r="G153" s="170">
        <v>5051.42</v>
      </c>
      <c r="H153" s="76">
        <v>0.15</v>
      </c>
      <c r="I153" s="75">
        <v>332693</v>
      </c>
      <c r="J153" s="75">
        <v>99203</v>
      </c>
      <c r="K153" s="171"/>
      <c r="L153" s="172">
        <v>24823</v>
      </c>
      <c r="M153" s="169">
        <v>83.9</v>
      </c>
      <c r="N153" s="173">
        <v>0.52</v>
      </c>
      <c r="O153" s="75">
        <v>24868</v>
      </c>
    </row>
    <row r="154" spans="1:15" ht="15.5" x14ac:dyDescent="0.35">
      <c r="A154" s="64" t="s">
        <v>107</v>
      </c>
      <c r="B154" s="65">
        <v>382</v>
      </c>
      <c r="C154" s="64" t="s">
        <v>114</v>
      </c>
      <c r="D154" s="75">
        <v>425956</v>
      </c>
      <c r="E154" s="169">
        <v>6479.78</v>
      </c>
      <c r="F154" s="170">
        <v>2638.78</v>
      </c>
      <c r="G154" s="170">
        <v>9118.56</v>
      </c>
      <c r="H154" s="76">
        <v>0.08</v>
      </c>
      <c r="I154" s="75">
        <v>295478</v>
      </c>
      <c r="J154" s="75">
        <v>120328</v>
      </c>
      <c r="K154" s="171"/>
      <c r="L154" s="172">
        <v>17988</v>
      </c>
      <c r="M154" s="169">
        <v>61</v>
      </c>
      <c r="N154" s="173">
        <v>0.52</v>
      </c>
      <c r="O154" s="75">
        <v>18080</v>
      </c>
    </row>
    <row r="155" spans="1:15" ht="15.5" x14ac:dyDescent="0.35">
      <c r="A155" s="64" t="s">
        <v>107</v>
      </c>
      <c r="B155" s="65">
        <v>383</v>
      </c>
      <c r="C155" s="64" t="s">
        <v>115</v>
      </c>
      <c r="D155" s="75">
        <v>1121912</v>
      </c>
      <c r="E155" s="169">
        <v>12453.29</v>
      </c>
      <c r="F155" s="170">
        <v>5111.92</v>
      </c>
      <c r="G155" s="170">
        <v>17565.21</v>
      </c>
      <c r="H155" s="76">
        <v>0.11</v>
      </c>
      <c r="I155" s="75">
        <v>780821</v>
      </c>
      <c r="J155" s="75">
        <v>320517</v>
      </c>
      <c r="K155" s="171"/>
      <c r="L155" s="166"/>
      <c r="M155" s="166"/>
      <c r="N155" s="167"/>
      <c r="O155" s="167"/>
    </row>
    <row r="156" spans="1:15" ht="15.5" x14ac:dyDescent="0.35">
      <c r="A156" s="64" t="s">
        <v>107</v>
      </c>
      <c r="B156" s="65">
        <v>812</v>
      </c>
      <c r="C156" s="64" t="s">
        <v>134</v>
      </c>
      <c r="D156" s="75">
        <v>201825</v>
      </c>
      <c r="E156" s="169">
        <v>2279.35</v>
      </c>
      <c r="F156" s="170">
        <v>786.44</v>
      </c>
      <c r="G156" s="170">
        <v>3065.79</v>
      </c>
      <c r="H156" s="76">
        <v>0.12</v>
      </c>
      <c r="I156" s="75">
        <v>155908</v>
      </c>
      <c r="J156" s="75">
        <v>53792</v>
      </c>
      <c r="K156" s="171"/>
      <c r="L156" s="172">
        <v>35976</v>
      </c>
      <c r="M156" s="169">
        <v>109.6</v>
      </c>
      <c r="N156" s="173">
        <v>0.57999999999999996</v>
      </c>
      <c r="O156" s="75">
        <v>36234</v>
      </c>
    </row>
    <row r="157" spans="1:15" ht="15.5" x14ac:dyDescent="0.35">
      <c r="A157" s="64" t="s">
        <v>107</v>
      </c>
      <c r="B157" s="65">
        <v>813</v>
      </c>
      <c r="C157" s="64" t="s">
        <v>135</v>
      </c>
      <c r="D157" s="75">
        <v>136889</v>
      </c>
      <c r="E157" s="169">
        <v>2100.4</v>
      </c>
      <c r="F157" s="170">
        <v>801.73</v>
      </c>
      <c r="G157" s="170">
        <v>2902.13</v>
      </c>
      <c r="H157" s="76">
        <v>0.08</v>
      </c>
      <c r="I157" s="75">
        <v>95778</v>
      </c>
      <c r="J157" s="75">
        <v>36559</v>
      </c>
      <c r="K157" s="171"/>
      <c r="L157" s="166"/>
      <c r="M157" s="166"/>
      <c r="N157" s="167"/>
      <c r="O157" s="167"/>
    </row>
    <row r="158" spans="1:15" ht="15.5" x14ac:dyDescent="0.35">
      <c r="A158" s="64" t="s">
        <v>107</v>
      </c>
      <c r="B158" s="65">
        <v>815</v>
      </c>
      <c r="C158" s="64" t="s">
        <v>136</v>
      </c>
      <c r="D158" s="75">
        <v>354364</v>
      </c>
      <c r="E158" s="169">
        <v>7324.36</v>
      </c>
      <c r="F158" s="170">
        <v>3660.6</v>
      </c>
      <c r="G158" s="170">
        <v>10984.96</v>
      </c>
      <c r="H158" s="76">
        <v>0.06</v>
      </c>
      <c r="I158" s="75">
        <v>250493</v>
      </c>
      <c r="J158" s="75">
        <v>125193</v>
      </c>
      <c r="K158" s="171"/>
      <c r="L158" s="172">
        <v>53964</v>
      </c>
      <c r="M158" s="169">
        <v>166.87</v>
      </c>
      <c r="N158" s="173">
        <v>0.56999999999999995</v>
      </c>
      <c r="O158" s="75">
        <v>54216</v>
      </c>
    </row>
    <row r="159" spans="1:15" ht="15.5" x14ac:dyDescent="0.35">
      <c r="A159" s="64" t="s">
        <v>107</v>
      </c>
      <c r="B159" s="65">
        <v>372</v>
      </c>
      <c r="C159" s="64" t="s">
        <v>110</v>
      </c>
      <c r="D159" s="75">
        <v>419660</v>
      </c>
      <c r="E159" s="169">
        <v>3796.56</v>
      </c>
      <c r="F159" s="170">
        <v>1496.33</v>
      </c>
      <c r="G159" s="170">
        <v>5292.8899999999994</v>
      </c>
      <c r="H159" s="76">
        <v>0.14000000000000001</v>
      </c>
      <c r="I159" s="75">
        <v>302965</v>
      </c>
      <c r="J159" s="75">
        <v>119407</v>
      </c>
      <c r="K159" s="171"/>
      <c r="L159" s="172">
        <v>64037</v>
      </c>
      <c r="M159" s="169">
        <v>298.02999999999997</v>
      </c>
      <c r="N159" s="173">
        <v>0.38</v>
      </c>
      <c r="O159" s="75">
        <v>64553</v>
      </c>
    </row>
    <row r="160" spans="1:15" ht="15.5" x14ac:dyDescent="0.35">
      <c r="A160" s="64" t="s">
        <v>107</v>
      </c>
      <c r="B160" s="65">
        <v>373</v>
      </c>
      <c r="C160" s="64" t="s">
        <v>111</v>
      </c>
      <c r="D160" s="75">
        <v>678148</v>
      </c>
      <c r="E160" s="169">
        <v>7913.79</v>
      </c>
      <c r="F160" s="170">
        <v>2841.79</v>
      </c>
      <c r="G160" s="170">
        <v>10755.58</v>
      </c>
      <c r="H160" s="76">
        <v>0.11</v>
      </c>
      <c r="I160" s="75">
        <v>496195</v>
      </c>
      <c r="J160" s="75">
        <v>178180</v>
      </c>
      <c r="K160" s="171"/>
      <c r="L160" s="172">
        <v>35976</v>
      </c>
      <c r="M160" s="169">
        <v>133.19999999999999</v>
      </c>
      <c r="N160" s="173">
        <v>0.47</v>
      </c>
      <c r="O160" s="75">
        <v>35684</v>
      </c>
    </row>
    <row r="161" spans="1:15" ht="15.5" x14ac:dyDescent="0.35">
      <c r="A161" s="64" t="s">
        <v>107</v>
      </c>
      <c r="B161" s="65">
        <v>384</v>
      </c>
      <c r="C161" s="64" t="s">
        <v>116</v>
      </c>
      <c r="D161" s="75">
        <v>624184</v>
      </c>
      <c r="E161" s="169">
        <v>5228.6000000000004</v>
      </c>
      <c r="F161" s="170">
        <v>1870.5</v>
      </c>
      <c r="G161" s="170">
        <v>7099.1</v>
      </c>
      <c r="H161" s="76">
        <v>0.15</v>
      </c>
      <c r="I161" s="75">
        <v>447045</v>
      </c>
      <c r="J161" s="75">
        <v>159928</v>
      </c>
      <c r="K161" s="171"/>
      <c r="L161" s="172">
        <v>54324</v>
      </c>
      <c r="M161" s="169">
        <v>195.1</v>
      </c>
      <c r="N161" s="173">
        <v>0.49</v>
      </c>
      <c r="O161" s="75">
        <v>54491</v>
      </c>
    </row>
    <row r="162" spans="1:15" ht="15.5" x14ac:dyDescent="0.35">
      <c r="A162" s="64" t="s">
        <v>107</v>
      </c>
      <c r="B162" s="65">
        <v>816</v>
      </c>
      <c r="C162" s="64" t="s">
        <v>137</v>
      </c>
      <c r="D162" s="75">
        <v>127895</v>
      </c>
      <c r="E162" s="169">
        <v>2358.1</v>
      </c>
      <c r="F162" s="170">
        <v>1268.92</v>
      </c>
      <c r="G162" s="170">
        <v>3627.02</v>
      </c>
      <c r="H162" s="76">
        <v>0.06</v>
      </c>
      <c r="I162" s="75">
        <v>80647</v>
      </c>
      <c r="J162" s="75">
        <v>43397</v>
      </c>
      <c r="K162" s="171"/>
      <c r="L162" s="172">
        <v>17988</v>
      </c>
      <c r="M162" s="169">
        <v>61.93</v>
      </c>
      <c r="N162" s="173">
        <v>0.51</v>
      </c>
      <c r="O162" s="75">
        <v>18003</v>
      </c>
    </row>
    <row r="163" spans="1:15" x14ac:dyDescent="0.35">
      <c r="K163" s="88"/>
    </row>
  </sheetData>
  <sortState xmlns:xlrd2="http://schemas.microsoft.com/office/spreadsheetml/2017/richdata2" ref="A13:O162">
    <sortCondition ref="A13:A162"/>
    <sortCondition ref="C13:C162"/>
  </sortState>
  <mergeCells count="5">
    <mergeCell ref="D8:J8"/>
    <mergeCell ref="L8:O8"/>
    <mergeCell ref="A9:A11"/>
    <mergeCell ref="B9:B11"/>
    <mergeCell ref="C9:C11"/>
  </mergeCells>
  <phoneticPr fontId="11" type="noConversion"/>
  <pageMargins left="0.7" right="0.7" top="0.75" bottom="0.75" header="0.3" footer="0.3"/>
  <pageSetup paperSize="9" orientation="portrait" r:id="rId1"/>
  <ignoredErrors>
    <ignoredError sqref="H12 N1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1657A-3C8C-4650-AA0F-214857CC73CA}">
  <sheetPr codeName="Sheet7">
    <tabColor theme="5" tint="0.59999389629810485"/>
  </sheetPr>
  <dimension ref="A1:P162"/>
  <sheetViews>
    <sheetView zoomScaleNormal="100" workbookViewId="0"/>
  </sheetViews>
  <sheetFormatPr defaultColWidth="8.7265625" defaultRowHeight="14.5" x14ac:dyDescent="0.35"/>
  <cols>
    <col min="1" max="1" width="36.26953125" bestFit="1" customWidth="1"/>
    <col min="2" max="2" width="16" customWidth="1"/>
    <col min="3" max="3" width="37.26953125" bestFit="1" customWidth="1"/>
    <col min="4" max="4" width="30.26953125" customWidth="1"/>
    <col min="5" max="8" width="36.26953125" customWidth="1"/>
    <col min="9" max="9" width="35" customWidth="1"/>
    <col min="10" max="10" width="4.453125" style="21" customWidth="1"/>
    <col min="11" max="11" width="27.54296875" customWidth="1"/>
    <col min="12" max="15" width="30.81640625" customWidth="1"/>
    <col min="16" max="16" width="33.81640625" customWidth="1"/>
    <col min="17" max="16384" width="8.7265625" style="21"/>
  </cols>
  <sheetData>
    <row r="1" spans="1:16" ht="45" customHeight="1" x14ac:dyDescent="0.35">
      <c r="A1" s="151" t="s">
        <v>352</v>
      </c>
      <c r="B1" s="152"/>
      <c r="C1" s="152"/>
      <c r="D1" s="152"/>
      <c r="E1" s="152"/>
      <c r="F1" s="152"/>
      <c r="G1" s="152"/>
      <c r="H1" s="152"/>
      <c r="I1" s="152"/>
      <c r="K1" s="21"/>
      <c r="L1" s="21"/>
      <c r="M1" s="21"/>
      <c r="N1" s="21"/>
      <c r="O1" s="21"/>
      <c r="P1" s="21"/>
    </row>
    <row r="2" spans="1:16" ht="17.5" customHeight="1" x14ac:dyDescent="0.35">
      <c r="A2" s="21"/>
      <c r="B2" s="21"/>
      <c r="C2" s="21"/>
      <c r="D2" s="90"/>
      <c r="E2" s="114" t="s">
        <v>297</v>
      </c>
      <c r="F2" s="114"/>
      <c r="G2" s="114"/>
      <c r="H2" s="114"/>
      <c r="I2" s="90"/>
      <c r="K2" s="94"/>
      <c r="L2" s="137" t="s">
        <v>298</v>
      </c>
      <c r="M2" s="137"/>
      <c r="N2" s="137"/>
      <c r="O2" s="137"/>
      <c r="P2" s="94"/>
    </row>
    <row r="3" spans="1:16" ht="20.25" customHeight="1" x14ac:dyDescent="0.35">
      <c r="A3" s="21"/>
      <c r="B3" s="21"/>
      <c r="C3" s="21"/>
      <c r="D3" s="91"/>
      <c r="E3" s="135" t="s">
        <v>355</v>
      </c>
      <c r="F3" s="135"/>
      <c r="G3" s="135"/>
      <c r="H3" s="135"/>
      <c r="I3" s="91"/>
      <c r="K3" s="95"/>
      <c r="L3" s="136" t="s">
        <v>299</v>
      </c>
      <c r="M3" s="136"/>
      <c r="N3" s="136"/>
      <c r="O3" s="136"/>
      <c r="P3" s="95"/>
    </row>
    <row r="4" spans="1:16" ht="20.25" customHeight="1" x14ac:dyDescent="0.35">
      <c r="A4" s="21"/>
      <c r="B4" s="21"/>
      <c r="C4" s="21"/>
      <c r="D4" s="97"/>
      <c r="E4" s="135" t="s">
        <v>356</v>
      </c>
      <c r="F4" s="135"/>
      <c r="G4" s="135"/>
      <c r="H4" s="135"/>
      <c r="I4" s="91"/>
      <c r="K4" s="95"/>
      <c r="L4" s="136" t="s">
        <v>348</v>
      </c>
      <c r="M4" s="136"/>
      <c r="N4" s="136"/>
      <c r="O4" s="136"/>
      <c r="P4" s="95"/>
    </row>
    <row r="5" spans="1:16" ht="20.25" customHeight="1" x14ac:dyDescent="0.35">
      <c r="A5" s="21"/>
      <c r="B5" s="21"/>
      <c r="C5" s="21"/>
      <c r="D5" s="97" t="s">
        <v>300</v>
      </c>
      <c r="E5" s="135" t="s">
        <v>301</v>
      </c>
      <c r="F5" s="135"/>
      <c r="G5" s="135"/>
      <c r="H5" s="135"/>
      <c r="I5" s="97" t="s">
        <v>302</v>
      </c>
      <c r="K5" s="98" t="s">
        <v>303</v>
      </c>
      <c r="L5" s="112"/>
      <c r="M5" s="112"/>
      <c r="N5" s="112"/>
      <c r="O5" s="112"/>
      <c r="P5" s="98" t="s">
        <v>304</v>
      </c>
    </row>
    <row r="6" spans="1:16" ht="20.25" customHeight="1" x14ac:dyDescent="0.35">
      <c r="A6" s="21"/>
      <c r="B6" s="21"/>
      <c r="C6" s="21"/>
      <c r="D6" s="91"/>
      <c r="E6" s="136" t="s">
        <v>382</v>
      </c>
      <c r="F6" s="135"/>
      <c r="G6" s="135"/>
      <c r="H6" s="135"/>
      <c r="I6" s="91"/>
      <c r="K6" s="95"/>
      <c r="L6" s="221"/>
      <c r="M6" s="221"/>
      <c r="N6" s="221"/>
      <c r="O6" s="221"/>
      <c r="P6" s="95"/>
    </row>
    <row r="7" spans="1:16" ht="20.25" customHeight="1" x14ac:dyDescent="0.35">
      <c r="A7" s="21"/>
      <c r="B7" s="21"/>
      <c r="C7" s="21"/>
      <c r="D7" s="92"/>
      <c r="E7" s="117" t="s">
        <v>353</v>
      </c>
      <c r="F7" s="117"/>
      <c r="G7" s="117"/>
      <c r="H7" s="117"/>
      <c r="I7" s="92"/>
      <c r="K7" s="96"/>
      <c r="L7" s="221"/>
      <c r="M7" s="221"/>
      <c r="N7" s="221"/>
      <c r="O7" s="221"/>
      <c r="P7" s="96"/>
    </row>
    <row r="8" spans="1:16" ht="63.65" customHeight="1" x14ac:dyDescent="0.35">
      <c r="A8" s="222" t="s">
        <v>210</v>
      </c>
      <c r="B8" s="222" t="s">
        <v>211</v>
      </c>
      <c r="C8" s="222" t="s">
        <v>212</v>
      </c>
      <c r="D8" s="188" t="s">
        <v>305</v>
      </c>
      <c r="E8" s="188" t="s">
        <v>306</v>
      </c>
      <c r="F8" s="188" t="s">
        <v>307</v>
      </c>
      <c r="G8" s="188" t="s">
        <v>308</v>
      </c>
      <c r="H8" s="188" t="s">
        <v>309</v>
      </c>
      <c r="I8" s="188" t="s">
        <v>310</v>
      </c>
      <c r="J8" s="175"/>
      <c r="K8" s="188" t="s">
        <v>305</v>
      </c>
      <c r="L8" s="188" t="s">
        <v>306</v>
      </c>
      <c r="M8" s="188" t="s">
        <v>311</v>
      </c>
      <c r="N8" s="188" t="s">
        <v>312</v>
      </c>
      <c r="O8" s="188" t="s">
        <v>313</v>
      </c>
      <c r="P8" s="188" t="s">
        <v>310</v>
      </c>
    </row>
    <row r="9" spans="1:16" ht="120.65" customHeight="1" x14ac:dyDescent="0.35">
      <c r="A9" s="222"/>
      <c r="B9" s="222"/>
      <c r="C9" s="222"/>
      <c r="D9" s="194" t="s">
        <v>314</v>
      </c>
      <c r="E9" s="194" t="s">
        <v>423</v>
      </c>
      <c r="F9" s="194" t="s">
        <v>424</v>
      </c>
      <c r="G9" s="194" t="s">
        <v>315</v>
      </c>
      <c r="H9" s="194" t="s">
        <v>316</v>
      </c>
      <c r="I9" s="194" t="s">
        <v>317</v>
      </c>
      <c r="J9" s="176"/>
      <c r="K9" s="194" t="s">
        <v>318</v>
      </c>
      <c r="L9" s="194" t="s">
        <v>319</v>
      </c>
      <c r="M9" s="194" t="s">
        <v>320</v>
      </c>
      <c r="N9" s="194" t="s">
        <v>321</v>
      </c>
      <c r="O9" s="194" t="s">
        <v>316</v>
      </c>
      <c r="P9" s="194" t="s">
        <v>317</v>
      </c>
    </row>
    <row r="10" spans="1:16" ht="30.65" customHeight="1" x14ac:dyDescent="0.35">
      <c r="A10" s="222"/>
      <c r="B10" s="222"/>
      <c r="C10" s="222"/>
      <c r="D10" s="188" t="s">
        <v>213</v>
      </c>
      <c r="E10" s="188" t="s">
        <v>214</v>
      </c>
      <c r="F10" s="188" t="s">
        <v>215</v>
      </c>
      <c r="G10" s="188" t="s">
        <v>216</v>
      </c>
      <c r="H10" s="188" t="s">
        <v>217</v>
      </c>
      <c r="I10" s="188" t="s">
        <v>218</v>
      </c>
      <c r="J10" s="22"/>
      <c r="K10" s="188" t="s">
        <v>219</v>
      </c>
      <c r="L10" s="188" t="s">
        <v>220</v>
      </c>
      <c r="M10" s="188" t="s">
        <v>221</v>
      </c>
      <c r="N10" s="188" t="s">
        <v>222</v>
      </c>
      <c r="O10" s="188" t="s">
        <v>223</v>
      </c>
      <c r="P10" s="188" t="s">
        <v>224</v>
      </c>
    </row>
    <row r="11" spans="1:16" ht="29.25" customHeight="1" x14ac:dyDescent="0.35">
      <c r="A11" s="222"/>
      <c r="B11" s="222"/>
      <c r="C11" s="222"/>
      <c r="D11" s="188"/>
      <c r="E11" s="188"/>
      <c r="F11" s="188"/>
      <c r="G11" s="188"/>
      <c r="H11" s="195" t="s">
        <v>322</v>
      </c>
      <c r="I11" s="195" t="s">
        <v>323</v>
      </c>
      <c r="J11" s="22"/>
      <c r="K11" s="188"/>
      <c r="L11" s="188"/>
      <c r="M11" s="188"/>
      <c r="N11" s="188"/>
      <c r="O11" s="195" t="s">
        <v>324</v>
      </c>
      <c r="P11" s="195" t="s">
        <v>325</v>
      </c>
    </row>
    <row r="12" spans="1:16" ht="15.5" x14ac:dyDescent="0.35">
      <c r="A12" s="58" t="s">
        <v>266</v>
      </c>
      <c r="B12" s="177"/>
      <c r="C12" s="177"/>
      <c r="D12" s="32"/>
      <c r="E12" s="32"/>
      <c r="F12" s="32"/>
      <c r="G12" s="32"/>
      <c r="H12" s="32"/>
      <c r="I12" s="32"/>
      <c r="J12" s="22"/>
      <c r="K12" s="32"/>
      <c r="L12" s="32"/>
      <c r="M12" s="32"/>
      <c r="N12" s="32"/>
      <c r="O12" s="32"/>
      <c r="P12" s="32"/>
    </row>
    <row r="13" spans="1:16" ht="15.5" x14ac:dyDescent="0.35">
      <c r="A13" s="64" t="s">
        <v>144</v>
      </c>
      <c r="B13" s="65">
        <v>831</v>
      </c>
      <c r="C13" s="64" t="s">
        <v>146</v>
      </c>
      <c r="D13" s="169">
        <v>1</v>
      </c>
      <c r="E13" s="169">
        <v>1.5725242835817548</v>
      </c>
      <c r="F13" s="169">
        <v>1.2581850978002269</v>
      </c>
      <c r="G13" s="178">
        <v>0.42467162174974593</v>
      </c>
      <c r="H13" s="170">
        <v>1.4390333517764187</v>
      </c>
      <c r="I13" s="77">
        <v>1.0439033351776419</v>
      </c>
      <c r="J13" s="171"/>
      <c r="K13" s="169">
        <v>1</v>
      </c>
      <c r="L13" s="169">
        <v>1.5725242835817548</v>
      </c>
      <c r="M13" s="169">
        <v>1.2581850978002269</v>
      </c>
      <c r="N13" s="178">
        <v>0.21220907272493653</v>
      </c>
      <c r="O13" s="77">
        <v>1.5058186564459453</v>
      </c>
      <c r="P13" s="77">
        <v>1.0505818656445947</v>
      </c>
    </row>
    <row r="14" spans="1:16" ht="15.5" x14ac:dyDescent="0.35">
      <c r="A14" s="64" t="s">
        <v>144</v>
      </c>
      <c r="B14" s="65">
        <v>830</v>
      </c>
      <c r="C14" s="64" t="s">
        <v>145</v>
      </c>
      <c r="D14" s="169">
        <v>1</v>
      </c>
      <c r="E14" s="169">
        <v>1.3020975607977565</v>
      </c>
      <c r="F14" s="169">
        <v>1.3357327528605376</v>
      </c>
      <c r="G14" s="178">
        <v>0.3426661087445998</v>
      </c>
      <c r="H14" s="170">
        <v>1.3136232011787869</v>
      </c>
      <c r="I14" s="77">
        <v>1.0313623201178788</v>
      </c>
      <c r="J14" s="171"/>
      <c r="K14" s="169">
        <v>1</v>
      </c>
      <c r="L14" s="169">
        <v>1.3020975607977565</v>
      </c>
      <c r="M14" s="169">
        <v>1.3357327528605376</v>
      </c>
      <c r="N14" s="178">
        <v>0.11229730348533376</v>
      </c>
      <c r="O14" s="77">
        <v>1.3058747021686181</v>
      </c>
      <c r="P14" s="77">
        <v>1.0305874702168618</v>
      </c>
    </row>
    <row r="15" spans="1:16" ht="15.5" x14ac:dyDescent="0.35">
      <c r="A15" s="64" t="s">
        <v>144</v>
      </c>
      <c r="B15" s="65">
        <v>856</v>
      </c>
      <c r="C15" s="64" t="s">
        <v>157</v>
      </c>
      <c r="D15" s="169">
        <v>1</v>
      </c>
      <c r="E15" s="169">
        <v>1.2834949920126668</v>
      </c>
      <c r="F15" s="169">
        <v>1.2761316270338507</v>
      </c>
      <c r="G15" s="178">
        <v>0.38239773482712003</v>
      </c>
      <c r="H15" s="170">
        <v>1.2806792579240622</v>
      </c>
      <c r="I15" s="77">
        <v>1.0280679257924064</v>
      </c>
      <c r="J15" s="171"/>
      <c r="K15" s="169">
        <v>1</v>
      </c>
      <c r="L15" s="169">
        <v>1.2834949920126668</v>
      </c>
      <c r="M15" s="169">
        <v>1.2761316270338507</v>
      </c>
      <c r="N15" s="178">
        <v>3.2294773811893198E-3</v>
      </c>
      <c r="O15" s="77">
        <v>1.2834712121920182</v>
      </c>
      <c r="P15" s="77">
        <v>1.0283471212192019</v>
      </c>
    </row>
    <row r="16" spans="1:16" ht="15.5" x14ac:dyDescent="0.35">
      <c r="A16" s="64" t="s">
        <v>144</v>
      </c>
      <c r="B16" s="65">
        <v>855</v>
      </c>
      <c r="C16" s="64" t="s">
        <v>156</v>
      </c>
      <c r="D16" s="169">
        <v>1</v>
      </c>
      <c r="E16" s="169">
        <v>1.322213227225326</v>
      </c>
      <c r="F16" s="169">
        <v>1.2510528227940234</v>
      </c>
      <c r="G16" s="178">
        <v>6.676212250593532E-3</v>
      </c>
      <c r="H16" s="170">
        <v>1.3217381452615045</v>
      </c>
      <c r="I16" s="77">
        <v>1.0321738145261505</v>
      </c>
      <c r="J16" s="171"/>
      <c r="K16" s="169">
        <v>1</v>
      </c>
      <c r="L16" s="169">
        <v>1.322213227225326</v>
      </c>
      <c r="M16" s="169">
        <v>1.2510528227940234</v>
      </c>
      <c r="N16" s="178">
        <v>1.2372785160101275E-2</v>
      </c>
      <c r="O16" s="77">
        <v>1.3213327748293915</v>
      </c>
      <c r="P16" s="77">
        <v>1.0321332774829393</v>
      </c>
    </row>
    <row r="17" spans="1:16" ht="15.5" x14ac:dyDescent="0.35">
      <c r="A17" s="64" t="s">
        <v>144</v>
      </c>
      <c r="B17" s="65">
        <v>925</v>
      </c>
      <c r="C17" s="64" t="s">
        <v>197</v>
      </c>
      <c r="D17" s="169">
        <v>1</v>
      </c>
      <c r="E17" s="169">
        <v>1.3711177428951797</v>
      </c>
      <c r="F17" s="169">
        <v>1.442916938443517</v>
      </c>
      <c r="G17" s="178">
        <v>0.14393541228201562</v>
      </c>
      <c r="H17" s="170">
        <v>1.3814521897079468</v>
      </c>
      <c r="I17" s="77">
        <v>1.0381452189707947</v>
      </c>
      <c r="J17" s="171"/>
      <c r="K17" s="169">
        <v>1</v>
      </c>
      <c r="L17" s="169">
        <v>1.3711177428951797</v>
      </c>
      <c r="M17" s="169">
        <v>1.442916938443517</v>
      </c>
      <c r="N17" s="178">
        <v>0.11554688770477174</v>
      </c>
      <c r="O17" s="77">
        <v>1.3794139164804964</v>
      </c>
      <c r="P17" s="77">
        <v>1.0379413916480498</v>
      </c>
    </row>
    <row r="18" spans="1:16" ht="15.5" x14ac:dyDescent="0.35">
      <c r="A18" s="64" t="s">
        <v>144</v>
      </c>
      <c r="B18" s="65">
        <v>940</v>
      </c>
      <c r="C18" s="64" t="s">
        <v>206</v>
      </c>
      <c r="D18" s="169">
        <v>1.0118638336721273</v>
      </c>
      <c r="E18" s="169">
        <v>1.6481243681336462</v>
      </c>
      <c r="F18" s="169">
        <v>1.268929688588657</v>
      </c>
      <c r="G18" s="178">
        <v>0.2598614094897736</v>
      </c>
      <c r="H18" s="170">
        <v>1.5495863042360623</v>
      </c>
      <c r="I18" s="77">
        <v>1.0644496973613082</v>
      </c>
      <c r="J18" s="171"/>
      <c r="K18" s="169">
        <v>1.0118638336721273</v>
      </c>
      <c r="L18" s="169">
        <v>1.6481243681336462</v>
      </c>
      <c r="M18" s="169">
        <v>1.268929688588657</v>
      </c>
      <c r="N18" s="178">
        <v>0.19058557041567503</v>
      </c>
      <c r="O18" s="77">
        <v>1.5758553338339754</v>
      </c>
      <c r="P18" s="77">
        <v>1.0670766003210994</v>
      </c>
    </row>
    <row r="19" spans="1:16" ht="15.5" x14ac:dyDescent="0.35">
      <c r="A19" s="64" t="s">
        <v>144</v>
      </c>
      <c r="B19" s="65">
        <v>892</v>
      </c>
      <c r="C19" s="64" t="s">
        <v>187</v>
      </c>
      <c r="D19" s="169">
        <v>1.0099889972008085</v>
      </c>
      <c r="E19" s="169">
        <v>1.3569539985771035</v>
      </c>
      <c r="F19" s="169">
        <v>1.1963534703034906</v>
      </c>
      <c r="G19" s="178">
        <v>0.54068467861288461</v>
      </c>
      <c r="H19" s="170">
        <v>1.2701197535624256</v>
      </c>
      <c r="I19" s="77">
        <v>1.0350031731168894</v>
      </c>
      <c r="J19" s="171"/>
      <c r="K19" s="169">
        <v>1.0099889972008085</v>
      </c>
      <c r="L19" s="169">
        <v>1.3569539985771035</v>
      </c>
      <c r="M19" s="169">
        <v>1.1963534703034906</v>
      </c>
      <c r="N19" s="178">
        <v>9.844773871384381E-2</v>
      </c>
      <c r="O19" s="77">
        <v>1.3411432397323175</v>
      </c>
      <c r="P19" s="77">
        <v>1.0421055217338786</v>
      </c>
    </row>
    <row r="20" spans="1:16" ht="15.5" x14ac:dyDescent="0.35">
      <c r="A20" s="64" t="s">
        <v>144</v>
      </c>
      <c r="B20" s="65">
        <v>891</v>
      </c>
      <c r="C20" s="64" t="s">
        <v>186</v>
      </c>
      <c r="D20" s="169">
        <v>1.0099889972008085</v>
      </c>
      <c r="E20" s="169">
        <v>1.4016985953473895</v>
      </c>
      <c r="F20" s="169">
        <v>1.2623379289140655</v>
      </c>
      <c r="G20" s="178">
        <v>0.39272900795260096</v>
      </c>
      <c r="H20" s="170">
        <v>1.3469676190714168</v>
      </c>
      <c r="I20" s="77">
        <v>1.0426879596677887</v>
      </c>
      <c r="J20" s="171"/>
      <c r="K20" s="169">
        <v>1.0099889972008085</v>
      </c>
      <c r="L20" s="169">
        <v>1.4016985953473895</v>
      </c>
      <c r="M20" s="169">
        <v>1.2623379289140655</v>
      </c>
      <c r="N20" s="178">
        <v>7.0170177086778113E-2</v>
      </c>
      <c r="O20" s="77">
        <v>1.3919196327048318</v>
      </c>
      <c r="P20" s="77">
        <v>1.0471831610311302</v>
      </c>
    </row>
    <row r="21" spans="1:16" ht="15.5" x14ac:dyDescent="0.35">
      <c r="A21" s="64" t="s">
        <v>144</v>
      </c>
      <c r="B21" s="65">
        <v>857</v>
      </c>
      <c r="C21" s="64" t="s">
        <v>158</v>
      </c>
      <c r="D21" s="169">
        <v>1</v>
      </c>
      <c r="E21" s="169">
        <v>1.2147789942010776</v>
      </c>
      <c r="F21" s="169">
        <v>1.35739205275288</v>
      </c>
      <c r="G21" s="178">
        <v>0.10198307693323828</v>
      </c>
      <c r="H21" s="170">
        <v>1.2293231127230506</v>
      </c>
      <c r="I21" s="77">
        <v>1.0229323112723052</v>
      </c>
      <c r="J21" s="171"/>
      <c r="K21" s="169">
        <v>1</v>
      </c>
      <c r="L21" s="169">
        <v>1.2147789942010776</v>
      </c>
      <c r="M21" s="169">
        <v>1.35739205275288</v>
      </c>
      <c r="N21" s="178">
        <v>0</v>
      </c>
      <c r="O21" s="77">
        <v>1.2147789942010776</v>
      </c>
      <c r="P21" s="77">
        <v>1.0214778994201079</v>
      </c>
    </row>
    <row r="22" spans="1:16" ht="15.5" x14ac:dyDescent="0.35">
      <c r="A22" s="64" t="s">
        <v>144</v>
      </c>
      <c r="B22" s="65">
        <v>941</v>
      </c>
      <c r="C22" s="64" t="s">
        <v>207</v>
      </c>
      <c r="D22" s="169">
        <v>1.0118638336721273</v>
      </c>
      <c r="E22" s="169">
        <v>1.7887634474157534</v>
      </c>
      <c r="F22" s="169">
        <v>1.3335730498339478</v>
      </c>
      <c r="G22" s="178">
        <v>0.21078287896890566</v>
      </c>
      <c r="H22" s="170">
        <v>1.6928171049344596</v>
      </c>
      <c r="I22" s="77">
        <v>1.078772777431148</v>
      </c>
      <c r="J22" s="171"/>
      <c r="K22" s="169">
        <v>1.0118638336721273</v>
      </c>
      <c r="L22" s="169">
        <v>1.7887634474157534</v>
      </c>
      <c r="M22" s="169">
        <v>1.3335730498339478</v>
      </c>
      <c r="N22" s="178">
        <v>0.12665048996313791</v>
      </c>
      <c r="O22" s="77">
        <v>1.7311133605355022</v>
      </c>
      <c r="P22" s="77">
        <v>1.0826024029912522</v>
      </c>
    </row>
    <row r="23" spans="1:16" ht="15.5" x14ac:dyDescent="0.35">
      <c r="A23" s="64" t="s">
        <v>138</v>
      </c>
      <c r="B23" s="65">
        <v>822</v>
      </c>
      <c r="C23" s="64" t="s">
        <v>269</v>
      </c>
      <c r="D23" s="169">
        <v>1.0566201292045134</v>
      </c>
      <c r="E23" s="169">
        <v>1.8191350142487011</v>
      </c>
      <c r="F23" s="169">
        <v>1.4783967639231623</v>
      </c>
      <c r="G23" s="178">
        <v>0.35069683770811899</v>
      </c>
      <c r="H23" s="170">
        <v>1.6996391873733372</v>
      </c>
      <c r="I23" s="77">
        <v>1.1152600221009448</v>
      </c>
      <c r="J23" s="171"/>
      <c r="K23" s="169">
        <v>1.0566201292045134</v>
      </c>
      <c r="L23" s="169">
        <v>1.8191350142487011</v>
      </c>
      <c r="M23" s="169">
        <v>1.4783967639231623</v>
      </c>
      <c r="N23" s="178">
        <v>0.23752537190349288</v>
      </c>
      <c r="O23" s="77">
        <v>1.738201034618382</v>
      </c>
      <c r="P23" s="77">
        <v>1.1191162068254492</v>
      </c>
    </row>
    <row r="24" spans="1:16" ht="15.5" x14ac:dyDescent="0.35">
      <c r="A24" s="64" t="s">
        <v>138</v>
      </c>
      <c r="B24" s="65">
        <v>873</v>
      </c>
      <c r="C24" s="64" t="s">
        <v>169</v>
      </c>
      <c r="D24" s="169">
        <v>1.0463676857235553</v>
      </c>
      <c r="E24" s="169">
        <v>2.0409223041644275</v>
      </c>
      <c r="F24" s="169">
        <v>1.3694136109294917</v>
      </c>
      <c r="G24" s="178">
        <v>0.16117930825298088</v>
      </c>
      <c r="H24" s="170">
        <v>1.9326889975029575</v>
      </c>
      <c r="I24" s="77">
        <v>1.1303630483291403</v>
      </c>
      <c r="J24" s="171"/>
      <c r="K24" s="169">
        <v>1.0463676857235553</v>
      </c>
      <c r="L24" s="169">
        <v>2.0409223041644275</v>
      </c>
      <c r="M24" s="169">
        <v>1.3694136109294917</v>
      </c>
      <c r="N24" s="178">
        <v>0.14502583574966507</v>
      </c>
      <c r="O24" s="77">
        <v>1.9435361947148655</v>
      </c>
      <c r="P24" s="77">
        <v>1.131447768050331</v>
      </c>
    </row>
    <row r="25" spans="1:16" ht="15.5" x14ac:dyDescent="0.35">
      <c r="A25" s="64" t="s">
        <v>138</v>
      </c>
      <c r="B25" s="65">
        <v>823</v>
      </c>
      <c r="C25" s="64" t="s">
        <v>140</v>
      </c>
      <c r="D25" s="169">
        <v>1.0566201292045134</v>
      </c>
      <c r="E25" s="169">
        <v>1.7208651484567117</v>
      </c>
      <c r="F25" s="169">
        <v>1.4917898951529607</v>
      </c>
      <c r="G25" s="178">
        <v>0.43323448531595848</v>
      </c>
      <c r="H25" s="170">
        <v>1.6216218489930383</v>
      </c>
      <c r="I25" s="77">
        <v>1.1074582882629147</v>
      </c>
      <c r="J25" s="171"/>
      <c r="K25" s="169">
        <v>1.0566201292045134</v>
      </c>
      <c r="L25" s="169">
        <v>1.7208651484567117</v>
      </c>
      <c r="M25" s="169">
        <v>1.4917898951529607</v>
      </c>
      <c r="N25" s="178">
        <v>0.34636900349468591</v>
      </c>
      <c r="O25" s="77">
        <v>1.6415205812445988</v>
      </c>
      <c r="P25" s="77">
        <v>1.1094481614880709</v>
      </c>
    </row>
    <row r="26" spans="1:16" ht="15.5" x14ac:dyDescent="0.35">
      <c r="A26" s="64" t="s">
        <v>138</v>
      </c>
      <c r="B26" s="65">
        <v>881</v>
      </c>
      <c r="C26" s="64" t="s">
        <v>176</v>
      </c>
      <c r="D26" s="169">
        <v>1.0362320449322626</v>
      </c>
      <c r="E26" s="169">
        <v>1.6866089541375409</v>
      </c>
      <c r="F26" s="169">
        <v>1.4031703947267971</v>
      </c>
      <c r="G26" s="178">
        <v>0.14458166631120339</v>
      </c>
      <c r="H26" s="170">
        <v>1.6456289349210886</v>
      </c>
      <c r="I26" s="77">
        <v>1.093548529437919</v>
      </c>
      <c r="J26" s="171"/>
      <c r="K26" s="169">
        <v>1.0356477406019673</v>
      </c>
      <c r="L26" s="169">
        <v>1.6866089541375409</v>
      </c>
      <c r="M26" s="169">
        <v>1.4031703947267971</v>
      </c>
      <c r="N26" s="178">
        <v>5.9832698982856501E-2</v>
      </c>
      <c r="O26" s="77">
        <v>1.6696500601321835</v>
      </c>
      <c r="P26" s="77">
        <v>1.0954831984947924</v>
      </c>
    </row>
    <row r="27" spans="1:16" ht="15.5" x14ac:dyDescent="0.35">
      <c r="A27" s="64" t="s">
        <v>138</v>
      </c>
      <c r="B27" s="65">
        <v>919</v>
      </c>
      <c r="C27" s="64" t="s">
        <v>195</v>
      </c>
      <c r="D27" s="169">
        <v>1.101378253386375</v>
      </c>
      <c r="E27" s="169">
        <v>2.5388646640654309</v>
      </c>
      <c r="F27" s="169">
        <v>1.3063487055371075</v>
      </c>
      <c r="G27" s="178">
        <v>0.41500131022551462</v>
      </c>
      <c r="H27" s="170">
        <v>2.0273689264023207</v>
      </c>
      <c r="I27" s="77">
        <v>1.1838394953493321</v>
      </c>
      <c r="J27" s="171"/>
      <c r="K27" s="169">
        <v>1.1010145907820332</v>
      </c>
      <c r="L27" s="169">
        <v>2.5388646640654309</v>
      </c>
      <c r="M27" s="169">
        <v>1.3063487055371075</v>
      </c>
      <c r="N27" s="178">
        <v>9.6214195205347144E-2</v>
      </c>
      <c r="O27" s="77">
        <v>2.420279133037881</v>
      </c>
      <c r="P27" s="77">
        <v>1.2228395859294148</v>
      </c>
    </row>
    <row r="28" spans="1:16" ht="15.5" x14ac:dyDescent="0.35">
      <c r="A28" s="64" t="s">
        <v>138</v>
      </c>
      <c r="B28" s="65">
        <v>821</v>
      </c>
      <c r="C28" s="64" t="s">
        <v>139</v>
      </c>
      <c r="D28" s="169">
        <v>1.0566201292045134</v>
      </c>
      <c r="E28" s="169">
        <v>1.558404324339868</v>
      </c>
      <c r="F28" s="169">
        <v>1.3037328588446215</v>
      </c>
      <c r="G28" s="178">
        <v>0.3024901521965061</v>
      </c>
      <c r="H28" s="170">
        <v>1.4813687139821037</v>
      </c>
      <c r="I28" s="77">
        <v>1.0934329747618212</v>
      </c>
      <c r="J28" s="171"/>
      <c r="K28" s="169">
        <v>1.0566201292045134</v>
      </c>
      <c r="L28" s="169">
        <v>1.558404324339868</v>
      </c>
      <c r="M28" s="169">
        <v>1.3037328588446215</v>
      </c>
      <c r="N28" s="178">
        <v>0.19180793821477615</v>
      </c>
      <c r="O28" s="77">
        <v>1.5095563156210892</v>
      </c>
      <c r="P28" s="77">
        <v>1.0962517349257197</v>
      </c>
    </row>
    <row r="29" spans="1:16" ht="15.5" x14ac:dyDescent="0.35">
      <c r="A29" s="64" t="s">
        <v>138</v>
      </c>
      <c r="B29" s="65">
        <v>926</v>
      </c>
      <c r="C29" s="64" t="s">
        <v>198</v>
      </c>
      <c r="D29" s="169">
        <v>1</v>
      </c>
      <c r="E29" s="169">
        <v>1.617573456568677</v>
      </c>
      <c r="F29" s="169">
        <v>1.3371891617278815</v>
      </c>
      <c r="G29" s="178">
        <v>0.21469643665262422</v>
      </c>
      <c r="H29" s="170">
        <v>1.5573759475729994</v>
      </c>
      <c r="I29" s="77">
        <v>1.0557375947573</v>
      </c>
      <c r="J29" s="171"/>
      <c r="K29" s="169">
        <v>1</v>
      </c>
      <c r="L29" s="169">
        <v>1.617573456568677</v>
      </c>
      <c r="M29" s="169">
        <v>1.3371891617278815</v>
      </c>
      <c r="N29" s="178">
        <v>0.11843032058329189</v>
      </c>
      <c r="O29" s="77">
        <v>1.5843674546441613</v>
      </c>
      <c r="P29" s="77">
        <v>1.0584367454644161</v>
      </c>
    </row>
    <row r="30" spans="1:16" ht="15.5" x14ac:dyDescent="0.35">
      <c r="A30" s="64" t="s">
        <v>138</v>
      </c>
      <c r="B30" s="65">
        <v>874</v>
      </c>
      <c r="C30" s="64" t="s">
        <v>170</v>
      </c>
      <c r="D30" s="169">
        <v>1.0463676857235553</v>
      </c>
      <c r="E30" s="169">
        <v>1.789985592445585</v>
      </c>
      <c r="F30" s="169">
        <v>1.4003373108734358</v>
      </c>
      <c r="G30" s="178">
        <v>7.3792624412234914E-2</v>
      </c>
      <c r="H30" s="170">
        <v>1.7612324231506586</v>
      </c>
      <c r="I30" s="77">
        <v>1.1132173908939103</v>
      </c>
      <c r="J30" s="171"/>
      <c r="K30" s="169">
        <v>1.0463676857235553</v>
      </c>
      <c r="L30" s="169">
        <v>1.789985592445585</v>
      </c>
      <c r="M30" s="169">
        <v>1.4003373108734358</v>
      </c>
      <c r="N30" s="178">
        <v>4.1777478755805147E-2</v>
      </c>
      <c r="O30" s="77">
        <v>1.7737070696399684</v>
      </c>
      <c r="P30" s="77">
        <v>1.1144648555428414</v>
      </c>
    </row>
    <row r="31" spans="1:16" ht="15.5" x14ac:dyDescent="0.35">
      <c r="A31" s="64" t="s">
        <v>138</v>
      </c>
      <c r="B31" s="65">
        <v>882</v>
      </c>
      <c r="C31" s="64" t="s">
        <v>177</v>
      </c>
      <c r="D31" s="169">
        <v>1.0127887413944614</v>
      </c>
      <c r="E31" s="169">
        <v>1.5742846229406939</v>
      </c>
      <c r="F31" s="169">
        <v>1.264343751282279</v>
      </c>
      <c r="G31" s="178">
        <v>0.24525836840819518</v>
      </c>
      <c r="H31" s="170">
        <v>1.4982690304547372</v>
      </c>
      <c r="I31" s="77">
        <v>1.060057896161043</v>
      </c>
      <c r="J31" s="171"/>
      <c r="K31" s="169">
        <v>1.0127887413944614</v>
      </c>
      <c r="L31" s="169">
        <v>1.5742846229406939</v>
      </c>
      <c r="M31" s="169">
        <v>1.264343751282279</v>
      </c>
      <c r="N31" s="178">
        <v>5.6209325736159936E-2</v>
      </c>
      <c r="O31" s="77">
        <v>1.5568630555266969</v>
      </c>
      <c r="P31" s="77">
        <v>1.0659172986682388</v>
      </c>
    </row>
    <row r="32" spans="1:16" ht="15.5" x14ac:dyDescent="0.35">
      <c r="A32" s="64" t="s">
        <v>138</v>
      </c>
      <c r="B32" s="65">
        <v>935</v>
      </c>
      <c r="C32" s="64" t="s">
        <v>202</v>
      </c>
      <c r="D32" s="169">
        <v>1.0000863170360876</v>
      </c>
      <c r="E32" s="169">
        <v>1.6518794647881696</v>
      </c>
      <c r="F32" s="169">
        <v>1.3190104848285662</v>
      </c>
      <c r="G32" s="178">
        <v>0.18905262976604209</v>
      </c>
      <c r="H32" s="170">
        <v>1.5889497087592666</v>
      </c>
      <c r="I32" s="77">
        <v>1.0589640245047969</v>
      </c>
      <c r="J32" s="171"/>
      <c r="K32" s="169">
        <v>1.0000863170360876</v>
      </c>
      <c r="L32" s="169">
        <v>1.6518794647881696</v>
      </c>
      <c r="M32" s="169">
        <v>1.3190104848285662</v>
      </c>
      <c r="N32" s="178">
        <v>1.8866198828593039E-2</v>
      </c>
      <c r="O32" s="77">
        <v>1.6455994924283808</v>
      </c>
      <c r="P32" s="77">
        <v>1.0646290028717083</v>
      </c>
    </row>
    <row r="33" spans="1:16" ht="15.5" x14ac:dyDescent="0.35">
      <c r="A33" s="64" t="s">
        <v>138</v>
      </c>
      <c r="B33" s="65">
        <v>883</v>
      </c>
      <c r="C33" s="64" t="s">
        <v>178</v>
      </c>
      <c r="D33" s="169">
        <v>1.0783157640000001</v>
      </c>
      <c r="E33" s="169">
        <v>1.6869328213803694</v>
      </c>
      <c r="F33" s="169">
        <v>1.4625043966763818</v>
      </c>
      <c r="G33" s="178">
        <v>0.39165703805540847</v>
      </c>
      <c r="H33" s="170">
        <v>1.5990338493053642</v>
      </c>
      <c r="I33" s="77">
        <v>1.1225559961305367</v>
      </c>
      <c r="J33" s="171"/>
      <c r="K33" s="169">
        <v>1.0783157640000001</v>
      </c>
      <c r="L33" s="169">
        <v>1.6869328213803694</v>
      </c>
      <c r="M33" s="169">
        <v>1.4625043966763818</v>
      </c>
      <c r="N33" s="178">
        <v>4.9546173514228457E-2</v>
      </c>
      <c r="O33" s="77">
        <v>1.6758132517084605</v>
      </c>
      <c r="P33" s="77">
        <v>1.1302339363708462</v>
      </c>
    </row>
    <row r="34" spans="1:16" ht="15.5" x14ac:dyDescent="0.35">
      <c r="A34" s="64" t="s">
        <v>50</v>
      </c>
      <c r="B34" s="65">
        <v>202</v>
      </c>
      <c r="C34" s="64" t="s">
        <v>51</v>
      </c>
      <c r="D34" s="169">
        <v>1.3033675099232165</v>
      </c>
      <c r="E34" s="169">
        <v>3.6809366738300504</v>
      </c>
      <c r="F34" s="169">
        <v>2.3262648937011332</v>
      </c>
      <c r="G34" s="178">
        <v>0.40777851425091161</v>
      </c>
      <c r="H34" s="170">
        <v>3.1285306280314433</v>
      </c>
      <c r="I34" s="77">
        <v>1.4555470707417175</v>
      </c>
      <c r="J34" s="174"/>
      <c r="K34" s="169">
        <v>1.3033675099232165</v>
      </c>
      <c r="L34" s="169">
        <v>3.6809366738300504</v>
      </c>
      <c r="M34" s="169">
        <v>2.3262648937011332</v>
      </c>
      <c r="N34" s="178">
        <v>0.17524551274086433</v>
      </c>
      <c r="O34" s="77">
        <v>3.4435365231257791</v>
      </c>
      <c r="P34" s="77">
        <v>1.4870476602511511</v>
      </c>
    </row>
    <row r="35" spans="1:16" ht="15.5" x14ac:dyDescent="0.35">
      <c r="A35" s="64" t="s">
        <v>50</v>
      </c>
      <c r="B35" s="65">
        <v>204</v>
      </c>
      <c r="C35" s="64" t="s">
        <v>54</v>
      </c>
      <c r="D35" s="169">
        <v>1.3033675099232165</v>
      </c>
      <c r="E35" s="169">
        <v>2.6685696331405016</v>
      </c>
      <c r="F35" s="169">
        <v>1.3316890736676694</v>
      </c>
      <c r="G35" s="178">
        <v>0.33087490346921516</v>
      </c>
      <c r="H35" s="170">
        <v>2.2262294070750581</v>
      </c>
      <c r="I35" s="77">
        <v>1.365316948646079</v>
      </c>
      <c r="J35" s="174"/>
      <c r="K35" s="169">
        <v>1.3033675099232165</v>
      </c>
      <c r="L35" s="169">
        <v>2.6685696331405016</v>
      </c>
      <c r="M35" s="169">
        <v>1.3316890736676694</v>
      </c>
      <c r="N35" s="178">
        <v>0.14360717895527966</v>
      </c>
      <c r="O35" s="77">
        <v>2.4765839873944522</v>
      </c>
      <c r="P35" s="77">
        <v>1.3903524066780184</v>
      </c>
    </row>
    <row r="36" spans="1:16" ht="15.5" x14ac:dyDescent="0.35">
      <c r="A36" s="64" t="s">
        <v>50</v>
      </c>
      <c r="B36" s="65">
        <v>205</v>
      </c>
      <c r="C36" s="64" t="s">
        <v>55</v>
      </c>
      <c r="D36" s="169">
        <v>1.3033675099232165</v>
      </c>
      <c r="E36" s="169">
        <v>4.5067302816816115</v>
      </c>
      <c r="F36" s="169">
        <v>1.9893112840953266</v>
      </c>
      <c r="G36" s="178">
        <v>0.450892487873502</v>
      </c>
      <c r="H36" s="170">
        <v>3.3716449668399138</v>
      </c>
      <c r="I36" s="77">
        <v>1.4798585046225647</v>
      </c>
      <c r="J36" s="171"/>
      <c r="K36" s="169">
        <v>1.3033675099232165</v>
      </c>
      <c r="L36" s="169">
        <v>4.5067302816816115</v>
      </c>
      <c r="M36" s="169">
        <v>1.9893112840953266</v>
      </c>
      <c r="N36" s="178">
        <v>0.35446685776810705</v>
      </c>
      <c r="O36" s="77">
        <v>3.6143886799214631</v>
      </c>
      <c r="P36" s="77">
        <v>1.5041328759307195</v>
      </c>
    </row>
    <row r="37" spans="1:16" ht="15.5" x14ac:dyDescent="0.35">
      <c r="A37" s="64" t="s">
        <v>50</v>
      </c>
      <c r="B37" s="65">
        <v>309</v>
      </c>
      <c r="C37" s="64" t="s">
        <v>72</v>
      </c>
      <c r="D37" s="169">
        <v>1.1081296382371495</v>
      </c>
      <c r="E37" s="169">
        <v>3.500246044381182</v>
      </c>
      <c r="F37" s="169">
        <v>1.4121800159823994</v>
      </c>
      <c r="G37" s="178">
        <v>0.53688187681903532</v>
      </c>
      <c r="H37" s="170">
        <v>2.3792012361323742</v>
      </c>
      <c r="I37" s="77">
        <v>1.2244238342029572</v>
      </c>
      <c r="J37" s="171"/>
      <c r="K37" s="169">
        <v>1.1081296382371495</v>
      </c>
      <c r="L37" s="169">
        <v>3.500246044381182</v>
      </c>
      <c r="M37" s="169">
        <v>1.4121800159823994</v>
      </c>
      <c r="N37" s="178">
        <v>0.27712854757929883</v>
      </c>
      <c r="O37" s="77">
        <v>2.9215833386813523</v>
      </c>
      <c r="P37" s="77">
        <v>1.2786620444578549</v>
      </c>
    </row>
    <row r="38" spans="1:16" ht="15.5" x14ac:dyDescent="0.35">
      <c r="A38" s="64" t="s">
        <v>50</v>
      </c>
      <c r="B38" s="65">
        <v>206</v>
      </c>
      <c r="C38" s="64" t="s">
        <v>56</v>
      </c>
      <c r="D38" s="169">
        <v>1.3033675099232165</v>
      </c>
      <c r="E38" s="169">
        <v>3.0477482435354237</v>
      </c>
      <c r="F38" s="169">
        <v>2.0144195174591109</v>
      </c>
      <c r="G38" s="178">
        <v>0.54979634873471261</v>
      </c>
      <c r="H38" s="170">
        <v>2.4796278828959748</v>
      </c>
      <c r="I38" s="77">
        <v>1.3906567962281708</v>
      </c>
      <c r="J38" s="171"/>
      <c r="K38" s="169">
        <v>1.3033675099232165</v>
      </c>
      <c r="L38" s="169">
        <v>3.0477482435354237</v>
      </c>
      <c r="M38" s="169">
        <v>2.0144195174591109</v>
      </c>
      <c r="N38" s="178">
        <v>0.50939384016850997</v>
      </c>
      <c r="O38" s="77">
        <v>2.5213769556029764</v>
      </c>
      <c r="P38" s="77">
        <v>1.3948317034988709</v>
      </c>
    </row>
    <row r="39" spans="1:16" ht="15.5" x14ac:dyDescent="0.35">
      <c r="A39" s="64" t="s">
        <v>50</v>
      </c>
      <c r="B39" s="65">
        <v>207</v>
      </c>
      <c r="C39" s="64" t="s">
        <v>57</v>
      </c>
      <c r="D39" s="169">
        <v>1.3033675099232165</v>
      </c>
      <c r="E39" s="169">
        <v>4.0442536846882726</v>
      </c>
      <c r="F39" s="169">
        <v>2.4817977455268108</v>
      </c>
      <c r="G39" s="178">
        <v>0.36662165395574348</v>
      </c>
      <c r="H39" s="170">
        <v>3.4714235040399233</v>
      </c>
      <c r="I39" s="77">
        <v>1.4898363583425656</v>
      </c>
      <c r="J39" s="171"/>
      <c r="K39" s="169">
        <v>1.3033675099232165</v>
      </c>
      <c r="L39" s="169">
        <v>4.0442536846882726</v>
      </c>
      <c r="M39" s="169">
        <v>2.4817977455268108</v>
      </c>
      <c r="N39" s="178">
        <v>1.8233387395124367E-2</v>
      </c>
      <c r="O39" s="77">
        <v>4.0157648202617287</v>
      </c>
      <c r="P39" s="77">
        <v>1.5442704899647461</v>
      </c>
    </row>
    <row r="40" spans="1:16" ht="15.5" x14ac:dyDescent="0.35">
      <c r="A40" s="64" t="s">
        <v>50</v>
      </c>
      <c r="B40" s="65">
        <v>208</v>
      </c>
      <c r="C40" s="64" t="s">
        <v>58</v>
      </c>
      <c r="D40" s="169">
        <v>1.3033675099232165</v>
      </c>
      <c r="E40" s="169">
        <v>3.159892665316566</v>
      </c>
      <c r="F40" s="169">
        <v>1.7977552874514977</v>
      </c>
      <c r="G40" s="178">
        <v>0.48418182792380288</v>
      </c>
      <c r="H40" s="170">
        <v>2.5003704998185219</v>
      </c>
      <c r="I40" s="77">
        <v>1.3927310579204255</v>
      </c>
      <c r="J40" s="171"/>
      <c r="K40" s="169">
        <v>1.3033675099232165</v>
      </c>
      <c r="L40" s="169">
        <v>3.159892665316566</v>
      </c>
      <c r="M40" s="169">
        <v>1.7977552874514977</v>
      </c>
      <c r="N40" s="178">
        <v>0.30515488380251304</v>
      </c>
      <c r="O40" s="77">
        <v>2.7442297920510912</v>
      </c>
      <c r="P40" s="77">
        <v>1.4171169871436824</v>
      </c>
    </row>
    <row r="41" spans="1:16" ht="15.5" x14ac:dyDescent="0.35">
      <c r="A41" s="64" t="s">
        <v>50</v>
      </c>
      <c r="B41" s="65">
        <v>209</v>
      </c>
      <c r="C41" s="64" t="s">
        <v>59</v>
      </c>
      <c r="D41" s="169">
        <v>1.3033675099232165</v>
      </c>
      <c r="E41" s="169">
        <v>2.5710302754187015</v>
      </c>
      <c r="F41" s="169">
        <v>1.4808507452286959</v>
      </c>
      <c r="G41" s="178">
        <v>0.3937708315427163</v>
      </c>
      <c r="H41" s="170">
        <v>2.141749375284935</v>
      </c>
      <c r="I41" s="77">
        <v>1.3568689454670668</v>
      </c>
      <c r="J41" s="171"/>
      <c r="K41" s="169">
        <v>1.3033675099232165</v>
      </c>
      <c r="L41" s="169">
        <v>2.5710302754187015</v>
      </c>
      <c r="M41" s="169">
        <v>1.4808507452286959</v>
      </c>
      <c r="N41" s="178">
        <v>9.1883614088820828E-2</v>
      </c>
      <c r="O41" s="77">
        <v>2.470860640179191</v>
      </c>
      <c r="P41" s="77">
        <v>1.3897800719564923</v>
      </c>
    </row>
    <row r="42" spans="1:16" ht="15.5" x14ac:dyDescent="0.35">
      <c r="A42" s="64" t="s">
        <v>50</v>
      </c>
      <c r="B42" s="65">
        <v>316</v>
      </c>
      <c r="C42" s="64" t="s">
        <v>79</v>
      </c>
      <c r="D42" s="169">
        <v>1.1081296382371495</v>
      </c>
      <c r="E42" s="169">
        <v>2.1757044297265176</v>
      </c>
      <c r="F42" s="169">
        <v>1.6492341751087451</v>
      </c>
      <c r="G42" s="178">
        <v>0.65652358254168353</v>
      </c>
      <c r="H42" s="170">
        <v>1.8300642920632253</v>
      </c>
      <c r="I42" s="77">
        <v>1.1695101397960423</v>
      </c>
      <c r="J42" s="171"/>
      <c r="K42" s="169">
        <v>1.1081296382371495</v>
      </c>
      <c r="L42" s="169">
        <v>2.1757044297265176</v>
      </c>
      <c r="M42" s="169">
        <v>1.6492341751087451</v>
      </c>
      <c r="N42" s="178">
        <v>0.32160324983842958</v>
      </c>
      <c r="O42" s="77">
        <v>2.0063898848981765</v>
      </c>
      <c r="P42" s="77">
        <v>1.1871426990795375</v>
      </c>
    </row>
    <row r="43" spans="1:16" ht="15.5" x14ac:dyDescent="0.35">
      <c r="A43" s="64" t="s">
        <v>50</v>
      </c>
      <c r="B43" s="65">
        <v>210</v>
      </c>
      <c r="C43" s="64" t="s">
        <v>60</v>
      </c>
      <c r="D43" s="169">
        <v>1.3033675099232165</v>
      </c>
      <c r="E43" s="169">
        <v>3.1405468952205369</v>
      </c>
      <c r="F43" s="169">
        <v>1.6455598689923931</v>
      </c>
      <c r="G43" s="178">
        <v>0.51924211779109686</v>
      </c>
      <c r="H43" s="170">
        <v>2.3642866656516213</v>
      </c>
      <c r="I43" s="77">
        <v>1.3791226745037353</v>
      </c>
      <c r="J43" s="171"/>
      <c r="K43" s="169">
        <v>1.3033675099232165</v>
      </c>
      <c r="L43" s="169">
        <v>3.1405468952205369</v>
      </c>
      <c r="M43" s="169">
        <v>1.6455598689923931</v>
      </c>
      <c r="N43" s="178">
        <v>0.28192371475953565</v>
      </c>
      <c r="O43" s="77">
        <v>2.7190745992689869</v>
      </c>
      <c r="P43" s="77">
        <v>1.4146014678654719</v>
      </c>
    </row>
    <row r="44" spans="1:16" ht="15.5" x14ac:dyDescent="0.35">
      <c r="A44" s="64" t="s">
        <v>50</v>
      </c>
      <c r="B44" s="65">
        <v>211</v>
      </c>
      <c r="C44" s="64" t="s">
        <v>61</v>
      </c>
      <c r="D44" s="169">
        <v>1.3033675099232165</v>
      </c>
      <c r="E44" s="169">
        <v>2.6098098631524507</v>
      </c>
      <c r="F44" s="169">
        <v>1.4749313571222664</v>
      </c>
      <c r="G44" s="178">
        <v>0.66733025031824234</v>
      </c>
      <c r="H44" s="170">
        <v>1.8524711056425349</v>
      </c>
      <c r="I44" s="77">
        <v>1.3279411185028267</v>
      </c>
      <c r="J44" s="171"/>
      <c r="K44" s="169">
        <v>1.3033675099232165</v>
      </c>
      <c r="L44" s="169">
        <v>2.6098098631524507</v>
      </c>
      <c r="M44" s="169">
        <v>1.4749313571222664</v>
      </c>
      <c r="N44" s="178">
        <v>0.21713316332971475</v>
      </c>
      <c r="O44" s="77">
        <v>2.3633901031432161</v>
      </c>
      <c r="P44" s="77">
        <v>1.3790330182528949</v>
      </c>
    </row>
    <row r="45" spans="1:16" ht="15.5" x14ac:dyDescent="0.35">
      <c r="A45" s="64" t="s">
        <v>50</v>
      </c>
      <c r="B45" s="65">
        <v>212</v>
      </c>
      <c r="C45" s="64" t="s">
        <v>62</v>
      </c>
      <c r="D45" s="169">
        <v>1.3033675099232165</v>
      </c>
      <c r="E45" s="169">
        <v>3.7767340085144432</v>
      </c>
      <c r="F45" s="169">
        <v>1.5342770011099207</v>
      </c>
      <c r="G45" s="178">
        <v>0.36367574841215339</v>
      </c>
      <c r="H45" s="170">
        <v>2.9612067780645259</v>
      </c>
      <c r="I45" s="77">
        <v>1.4388146857450259</v>
      </c>
      <c r="J45" s="171"/>
      <c r="K45" s="169">
        <v>1.3033675099232165</v>
      </c>
      <c r="L45" s="169">
        <v>3.7767340085144432</v>
      </c>
      <c r="M45" s="169">
        <v>1.5342770011099207</v>
      </c>
      <c r="N45" s="178">
        <v>0.16094235854960939</v>
      </c>
      <c r="O45" s="77">
        <v>3.4158276887966603</v>
      </c>
      <c r="P45" s="77">
        <v>1.4842767768182392</v>
      </c>
    </row>
    <row r="46" spans="1:16" ht="15.5" x14ac:dyDescent="0.35">
      <c r="A46" s="64" t="s">
        <v>50</v>
      </c>
      <c r="B46" s="65">
        <v>213</v>
      </c>
      <c r="C46" s="64" t="s">
        <v>63</v>
      </c>
      <c r="D46" s="169">
        <v>1.3033675099232165</v>
      </c>
      <c r="E46" s="169">
        <v>4.893082247089044</v>
      </c>
      <c r="F46" s="169">
        <v>2.4615649656389711</v>
      </c>
      <c r="G46" s="178">
        <v>0.50860270432269639</v>
      </c>
      <c r="H46" s="170">
        <v>3.6564059821361656</v>
      </c>
      <c r="I46" s="77">
        <v>1.5083346061521898</v>
      </c>
      <c r="J46" s="171"/>
      <c r="K46" s="169">
        <v>1.3033675099232165</v>
      </c>
      <c r="L46" s="169">
        <v>4.893082247089044</v>
      </c>
      <c r="M46" s="169">
        <v>2.4615649656389711</v>
      </c>
      <c r="N46" s="178">
        <v>0.24333333333333335</v>
      </c>
      <c r="O46" s="77">
        <v>4.3014130419361924</v>
      </c>
      <c r="P46" s="77">
        <v>1.5728353121321925</v>
      </c>
    </row>
    <row r="47" spans="1:16" ht="15.5" x14ac:dyDescent="0.35">
      <c r="A47" s="64" t="s">
        <v>117</v>
      </c>
      <c r="B47" s="65">
        <v>841</v>
      </c>
      <c r="C47" s="64" t="s">
        <v>150</v>
      </c>
      <c r="D47" s="169">
        <v>1</v>
      </c>
      <c r="E47" s="169">
        <v>1.4019902517004474</v>
      </c>
      <c r="F47" s="169">
        <v>1.3017835560992899</v>
      </c>
      <c r="G47" s="178">
        <v>0.40810814912567978</v>
      </c>
      <c r="H47" s="170">
        <v>1.3610950826286587</v>
      </c>
      <c r="I47" s="77">
        <v>1.036109508262866</v>
      </c>
      <c r="J47" s="171"/>
      <c r="K47" s="169">
        <v>1</v>
      </c>
      <c r="L47" s="169">
        <v>1.4019902517004474</v>
      </c>
      <c r="M47" s="169">
        <v>1.3017835560992899</v>
      </c>
      <c r="N47" s="178">
        <v>0.24460810048478041</v>
      </c>
      <c r="O47" s="77">
        <v>1.3774788822335917</v>
      </c>
      <c r="P47" s="77">
        <v>1.0377478882233593</v>
      </c>
    </row>
    <row r="48" spans="1:16" ht="15.5" x14ac:dyDescent="0.35">
      <c r="A48" s="64" t="s">
        <v>117</v>
      </c>
      <c r="B48" s="65">
        <v>840</v>
      </c>
      <c r="C48" s="64" t="s">
        <v>149</v>
      </c>
      <c r="D48" s="169">
        <v>1</v>
      </c>
      <c r="E48" s="169">
        <v>1.1037347462367604</v>
      </c>
      <c r="F48" s="169">
        <v>1.1196026928275791</v>
      </c>
      <c r="G48" s="178">
        <v>0.43570730443401001</v>
      </c>
      <c r="H48" s="170">
        <v>1.1106485264727488</v>
      </c>
      <c r="I48" s="77">
        <v>1.011064852647275</v>
      </c>
      <c r="J48" s="171"/>
      <c r="K48" s="169">
        <v>1</v>
      </c>
      <c r="L48" s="169">
        <v>1.1037347462367604</v>
      </c>
      <c r="M48" s="169">
        <v>1.1196026928275791</v>
      </c>
      <c r="N48" s="178">
        <v>0.22983720086958012</v>
      </c>
      <c r="O48" s="77">
        <v>1.1073817906647421</v>
      </c>
      <c r="P48" s="77">
        <v>1.0107381790664742</v>
      </c>
    </row>
    <row r="49" spans="1:16" ht="15.5" x14ac:dyDescent="0.35">
      <c r="A49" s="64" t="s">
        <v>117</v>
      </c>
      <c r="B49" s="65">
        <v>390</v>
      </c>
      <c r="C49" s="64" t="s">
        <v>118</v>
      </c>
      <c r="D49" s="169">
        <v>1</v>
      </c>
      <c r="E49" s="169">
        <v>1.1646656389425905</v>
      </c>
      <c r="F49" s="169">
        <v>1.127098546152645</v>
      </c>
      <c r="G49" s="178">
        <v>0.42395202670114307</v>
      </c>
      <c r="H49" s="170">
        <v>1.1487389938170232</v>
      </c>
      <c r="I49" s="77">
        <v>1.0148738993817024</v>
      </c>
      <c r="J49" s="171"/>
      <c r="K49" s="169">
        <v>1</v>
      </c>
      <c r="L49" s="169">
        <v>1.1646656389425905</v>
      </c>
      <c r="M49" s="169">
        <v>1.127098546152645</v>
      </c>
      <c r="N49" s="178">
        <v>5.7184625073098488E-2</v>
      </c>
      <c r="O49" s="77">
        <v>1.1625173788263112</v>
      </c>
      <c r="P49" s="77">
        <v>1.0162517378826312</v>
      </c>
    </row>
    <row r="50" spans="1:16" ht="15.5" x14ac:dyDescent="0.35">
      <c r="A50" s="64" t="s">
        <v>117</v>
      </c>
      <c r="B50" s="65">
        <v>805</v>
      </c>
      <c r="C50" s="64" t="s">
        <v>128</v>
      </c>
      <c r="D50" s="169">
        <v>1</v>
      </c>
      <c r="E50" s="169">
        <v>1.2272993081655474</v>
      </c>
      <c r="F50" s="169">
        <v>1.1518532299157647</v>
      </c>
      <c r="G50" s="178">
        <v>0.79478823860789616</v>
      </c>
      <c r="H50" s="170">
        <v>1.167335652523529</v>
      </c>
      <c r="I50" s="77">
        <v>1.016733565252353</v>
      </c>
      <c r="J50" s="171"/>
      <c r="K50" s="169">
        <v>1</v>
      </c>
      <c r="L50" s="169">
        <v>1.2272993081655474</v>
      </c>
      <c r="M50" s="169">
        <v>1.1518532299157647</v>
      </c>
      <c r="N50" s="178">
        <v>0.47740026149758458</v>
      </c>
      <c r="O50" s="77">
        <v>1.191281330680134</v>
      </c>
      <c r="P50" s="77">
        <v>1.0191281330680135</v>
      </c>
    </row>
    <row r="51" spans="1:16" ht="15.5" x14ac:dyDescent="0.35">
      <c r="A51" s="64" t="s">
        <v>117</v>
      </c>
      <c r="B51" s="65">
        <v>806</v>
      </c>
      <c r="C51" s="64" t="s">
        <v>129</v>
      </c>
      <c r="D51" s="169">
        <v>1</v>
      </c>
      <c r="E51" s="169">
        <v>1.2318110114182339</v>
      </c>
      <c r="F51" s="169">
        <v>1.0798572306527354</v>
      </c>
      <c r="G51" s="178">
        <v>0.64795634037118288</v>
      </c>
      <c r="H51" s="170">
        <v>1.1333515957278564</v>
      </c>
      <c r="I51" s="77">
        <v>1.0133351595727857</v>
      </c>
      <c r="J51" s="171"/>
      <c r="K51" s="169">
        <v>1</v>
      </c>
      <c r="L51" s="169">
        <v>1.2318110114182339</v>
      </c>
      <c r="M51" s="169">
        <v>1.0798572306527354</v>
      </c>
      <c r="N51" s="178">
        <v>0.29419097481924705</v>
      </c>
      <c r="O51" s="77">
        <v>1.1871075805273619</v>
      </c>
      <c r="P51" s="77">
        <v>1.0187107580527364</v>
      </c>
    </row>
    <row r="52" spans="1:16" ht="15.5" x14ac:dyDescent="0.35">
      <c r="A52" s="64" t="s">
        <v>117</v>
      </c>
      <c r="B52" s="65">
        <v>391</v>
      </c>
      <c r="C52" s="64" t="s">
        <v>119</v>
      </c>
      <c r="D52" s="169">
        <v>1</v>
      </c>
      <c r="E52" s="169">
        <v>1.1027848519031809</v>
      </c>
      <c r="F52" s="169">
        <v>1.0088280147703632</v>
      </c>
      <c r="G52" s="178">
        <v>0.45202600087480882</v>
      </c>
      <c r="H52" s="170">
        <v>1.0603139185591877</v>
      </c>
      <c r="I52" s="77">
        <v>1.0060313918559189</v>
      </c>
      <c r="J52" s="171"/>
      <c r="K52" s="169">
        <v>1</v>
      </c>
      <c r="L52" s="169">
        <v>1.1027848519031809</v>
      </c>
      <c r="M52" s="169">
        <v>1.0088280147703632</v>
      </c>
      <c r="N52" s="178">
        <v>0.24984670535119077</v>
      </c>
      <c r="O52" s="77">
        <v>1.079310045700328</v>
      </c>
      <c r="P52" s="77">
        <v>1.0079310045700329</v>
      </c>
    </row>
    <row r="53" spans="1:16" ht="15.5" x14ac:dyDescent="0.35">
      <c r="A53" s="64" t="s">
        <v>117</v>
      </c>
      <c r="B53" s="65">
        <v>392</v>
      </c>
      <c r="C53" s="64" t="s">
        <v>120</v>
      </c>
      <c r="D53" s="169">
        <v>1</v>
      </c>
      <c r="E53" s="169">
        <v>1.121143671089071</v>
      </c>
      <c r="F53" s="169">
        <v>1.1165155075182556</v>
      </c>
      <c r="G53" s="178">
        <v>0.46230326870336658</v>
      </c>
      <c r="H53" s="170">
        <v>1.119004055942189</v>
      </c>
      <c r="I53" s="77">
        <v>1.0119004055942189</v>
      </c>
      <c r="J53" s="171"/>
      <c r="K53" s="169">
        <v>1</v>
      </c>
      <c r="L53" s="169">
        <v>1.121143671089071</v>
      </c>
      <c r="M53" s="169">
        <v>1.1165155075182556</v>
      </c>
      <c r="N53" s="178">
        <v>0.14875154923189032</v>
      </c>
      <c r="O53" s="77">
        <v>1.1204552245878137</v>
      </c>
      <c r="P53" s="77">
        <v>1.0120455224587814</v>
      </c>
    </row>
    <row r="54" spans="1:16" ht="15.5" x14ac:dyDescent="0.35">
      <c r="A54" s="64" t="s">
        <v>117</v>
      </c>
      <c r="B54" s="65">
        <v>929</v>
      </c>
      <c r="C54" s="64" t="s">
        <v>199</v>
      </c>
      <c r="D54" s="169">
        <v>1</v>
      </c>
      <c r="E54" s="169">
        <v>1.2204127719904987</v>
      </c>
      <c r="F54" s="169">
        <v>1.1940589994017239</v>
      </c>
      <c r="G54" s="178">
        <v>0.4891747614386292</v>
      </c>
      <c r="H54" s="170">
        <v>1.207521171571377</v>
      </c>
      <c r="I54" s="77">
        <v>1.0207521171571379</v>
      </c>
      <c r="J54" s="171"/>
      <c r="K54" s="169">
        <v>1</v>
      </c>
      <c r="L54" s="169">
        <v>1.2204127719904987</v>
      </c>
      <c r="M54" s="169">
        <v>1.1940589994017239</v>
      </c>
      <c r="N54" s="178">
        <v>0.25360939336226557</v>
      </c>
      <c r="O54" s="77">
        <v>1.2137292077114523</v>
      </c>
      <c r="P54" s="77">
        <v>1.0213729207711453</v>
      </c>
    </row>
    <row r="55" spans="1:16" ht="15.5" x14ac:dyDescent="0.35">
      <c r="A55" s="64" t="s">
        <v>117</v>
      </c>
      <c r="B55" s="65">
        <v>807</v>
      </c>
      <c r="C55" s="64" t="s">
        <v>130</v>
      </c>
      <c r="D55" s="169">
        <v>1</v>
      </c>
      <c r="E55" s="169">
        <v>1.0999278302259015</v>
      </c>
      <c r="F55" s="169">
        <v>1.1879795608818648</v>
      </c>
      <c r="G55" s="178">
        <v>0.70916689973246005</v>
      </c>
      <c r="H55" s="170">
        <v>1.1623712030712687</v>
      </c>
      <c r="I55" s="77">
        <v>1.016237120307127</v>
      </c>
      <c r="J55" s="171"/>
      <c r="K55" s="169">
        <v>1</v>
      </c>
      <c r="L55" s="169">
        <v>1.0999278302259015</v>
      </c>
      <c r="M55" s="169">
        <v>1.1879795608818648</v>
      </c>
      <c r="N55" s="178">
        <v>0.23240371845949534</v>
      </c>
      <c r="O55" s="77">
        <v>1.1203913798471414</v>
      </c>
      <c r="P55" s="77">
        <v>1.0120391379847142</v>
      </c>
    </row>
    <row r="56" spans="1:16" ht="15.5" x14ac:dyDescent="0.35">
      <c r="A56" s="64" t="s">
        <v>117</v>
      </c>
      <c r="B56" s="65">
        <v>393</v>
      </c>
      <c r="C56" s="64" t="s">
        <v>121</v>
      </c>
      <c r="D56" s="169">
        <v>1</v>
      </c>
      <c r="E56" s="169">
        <v>1.0905003814308329</v>
      </c>
      <c r="F56" s="169">
        <v>1.0458517285331246</v>
      </c>
      <c r="G56" s="178">
        <v>0.57234023627299968</v>
      </c>
      <c r="H56" s="170">
        <v>1.0649461608820874</v>
      </c>
      <c r="I56" s="77">
        <v>1.0064946160882089</v>
      </c>
      <c r="J56" s="171"/>
      <c r="K56" s="169">
        <v>1</v>
      </c>
      <c r="L56" s="169">
        <v>1.0905003814308329</v>
      </c>
      <c r="M56" s="169">
        <v>1.0458517285331246</v>
      </c>
      <c r="N56" s="178">
        <v>0.13408472600077731</v>
      </c>
      <c r="O56" s="77">
        <v>1.0845136790407399</v>
      </c>
      <c r="P56" s="77">
        <v>1.0084513679040741</v>
      </c>
    </row>
    <row r="57" spans="1:16" ht="15.5" x14ac:dyDescent="0.35">
      <c r="A57" s="64" t="s">
        <v>117</v>
      </c>
      <c r="B57" s="65">
        <v>808</v>
      </c>
      <c r="C57" s="64" t="s">
        <v>131</v>
      </c>
      <c r="D57" s="169">
        <v>1</v>
      </c>
      <c r="E57" s="169">
        <v>1.2739994174181888</v>
      </c>
      <c r="F57" s="169">
        <v>1.3396738470698217</v>
      </c>
      <c r="G57" s="178">
        <v>0.65467013684347686</v>
      </c>
      <c r="H57" s="170">
        <v>1.3169945052653407</v>
      </c>
      <c r="I57" s="77">
        <v>1.0316994505265342</v>
      </c>
      <c r="J57" s="171"/>
      <c r="K57" s="169">
        <v>1</v>
      </c>
      <c r="L57" s="169">
        <v>1.2739994174181888</v>
      </c>
      <c r="M57" s="169">
        <v>1.3396738470698217</v>
      </c>
      <c r="N57" s="178">
        <v>0.10097719869706841</v>
      </c>
      <c r="O57" s="77">
        <v>1.2806310373504384</v>
      </c>
      <c r="P57" s="77">
        <v>1.0280631037350438</v>
      </c>
    </row>
    <row r="58" spans="1:16" ht="15.5" x14ac:dyDescent="0.35">
      <c r="A58" s="64" t="s">
        <v>117</v>
      </c>
      <c r="B58" s="65">
        <v>394</v>
      </c>
      <c r="C58" s="64" t="s">
        <v>122</v>
      </c>
      <c r="D58" s="169">
        <v>1</v>
      </c>
      <c r="E58" s="169">
        <v>1.1975746976540014</v>
      </c>
      <c r="F58" s="169">
        <v>1.164990888954631</v>
      </c>
      <c r="G58" s="178">
        <v>0.7060416911075994</v>
      </c>
      <c r="H58" s="170">
        <v>1.1745691702571714</v>
      </c>
      <c r="I58" s="77">
        <v>1.0174569170257173</v>
      </c>
      <c r="J58" s="171"/>
      <c r="K58" s="169">
        <v>1</v>
      </c>
      <c r="L58" s="169">
        <v>1.1975746976540014</v>
      </c>
      <c r="M58" s="169">
        <v>1.164990888954631</v>
      </c>
      <c r="N58" s="178">
        <v>0.46773955393926631</v>
      </c>
      <c r="O58" s="77">
        <v>1.1823339615073154</v>
      </c>
      <c r="P58" s="77">
        <v>1.0182333961507317</v>
      </c>
    </row>
    <row r="59" spans="1:16" ht="15.5" x14ac:dyDescent="0.35">
      <c r="A59" s="64" t="s">
        <v>92</v>
      </c>
      <c r="B59" s="65">
        <v>889</v>
      </c>
      <c r="C59" s="64" t="s">
        <v>184</v>
      </c>
      <c r="D59" s="169">
        <v>1</v>
      </c>
      <c r="E59" s="169">
        <v>1.185226080857845</v>
      </c>
      <c r="F59" s="169">
        <v>1.141030072145752</v>
      </c>
      <c r="G59" s="178">
        <v>0.2736327008737704</v>
      </c>
      <c r="H59" s="170">
        <v>1.1731326076261142</v>
      </c>
      <c r="I59" s="77">
        <v>1.0173132607626114</v>
      </c>
      <c r="J59" s="171"/>
      <c r="K59" s="169">
        <v>1</v>
      </c>
      <c r="L59" s="169">
        <v>1.185226080857845</v>
      </c>
      <c r="M59" s="169">
        <v>1.141030072145752</v>
      </c>
      <c r="N59" s="178">
        <v>0.10128583685809706</v>
      </c>
      <c r="O59" s="77">
        <v>1.1807496511296527</v>
      </c>
      <c r="P59" s="77">
        <v>1.0180749651129655</v>
      </c>
    </row>
    <row r="60" spans="1:16" ht="15.5" x14ac:dyDescent="0.35">
      <c r="A60" s="64" t="s">
        <v>92</v>
      </c>
      <c r="B60" s="65">
        <v>890</v>
      </c>
      <c r="C60" s="64" t="s">
        <v>185</v>
      </c>
      <c r="D60" s="169">
        <v>1</v>
      </c>
      <c r="E60" s="169">
        <v>1.1845266808601862</v>
      </c>
      <c r="F60" s="169">
        <v>1.0806305506669567</v>
      </c>
      <c r="G60" s="178">
        <v>0.24820603362734855</v>
      </c>
      <c r="H60" s="170">
        <v>1.158739034475694</v>
      </c>
      <c r="I60" s="77">
        <v>1.0158739034475694</v>
      </c>
      <c r="J60" s="171"/>
      <c r="K60" s="169">
        <v>1</v>
      </c>
      <c r="L60" s="169">
        <v>1.1845266808601862</v>
      </c>
      <c r="M60" s="169">
        <v>1.0806305506669567</v>
      </c>
      <c r="N60" s="178">
        <v>0.11677997510091127</v>
      </c>
      <c r="O60" s="77">
        <v>1.1723936933631398</v>
      </c>
      <c r="P60" s="77">
        <v>1.017239369336314</v>
      </c>
    </row>
    <row r="61" spans="1:16" ht="15.5" x14ac:dyDescent="0.35">
      <c r="A61" s="64" t="s">
        <v>92</v>
      </c>
      <c r="B61" s="65">
        <v>350</v>
      </c>
      <c r="C61" s="64" t="s">
        <v>97</v>
      </c>
      <c r="D61" s="169">
        <v>1.0197153733560675</v>
      </c>
      <c r="E61" s="169">
        <v>1.2928395331536724</v>
      </c>
      <c r="F61" s="169">
        <v>1.3678137837798747</v>
      </c>
      <c r="G61" s="178">
        <v>0.44517819908376299</v>
      </c>
      <c r="H61" s="170">
        <v>1.3262164350251</v>
      </c>
      <c r="I61" s="77">
        <v>1.0483939421873643</v>
      </c>
      <c r="J61" s="171"/>
      <c r="K61" s="169">
        <v>1.0197153733560675</v>
      </c>
      <c r="L61" s="169">
        <v>1.2928395331536724</v>
      </c>
      <c r="M61" s="169">
        <v>1.3678137837798747</v>
      </c>
      <c r="N61" s="178">
        <v>0.38995498485189978</v>
      </c>
      <c r="O61" s="77">
        <v>1.3220761159208958</v>
      </c>
      <c r="P61" s="77">
        <v>1.0479799102769438</v>
      </c>
    </row>
    <row r="62" spans="1:16" ht="15.5" x14ac:dyDescent="0.35">
      <c r="A62" s="64" t="s">
        <v>92</v>
      </c>
      <c r="B62" s="65">
        <v>351</v>
      </c>
      <c r="C62" s="64" t="s">
        <v>98</v>
      </c>
      <c r="D62" s="169">
        <v>1.0197153733560675</v>
      </c>
      <c r="E62" s="169">
        <v>1.3057203659739007</v>
      </c>
      <c r="F62" s="169">
        <v>1.2015806704008609</v>
      </c>
      <c r="G62" s="178">
        <v>0.39243396882248532</v>
      </c>
      <c r="H62" s="170">
        <v>1.2648524119282074</v>
      </c>
      <c r="I62" s="77">
        <v>1.042257539877675</v>
      </c>
      <c r="J62" s="171"/>
      <c r="K62" s="169">
        <v>1.0197153733560675</v>
      </c>
      <c r="L62" s="169">
        <v>1.3057203659739007</v>
      </c>
      <c r="M62" s="169">
        <v>1.2015806704008609</v>
      </c>
      <c r="N62" s="178">
        <v>7.0163715218570469E-2</v>
      </c>
      <c r="O62" s="77">
        <v>1.2984135380307653</v>
      </c>
      <c r="P62" s="77">
        <v>1.0456136524879307</v>
      </c>
    </row>
    <row r="63" spans="1:16" ht="15.5" x14ac:dyDescent="0.35">
      <c r="A63" s="64" t="s">
        <v>92</v>
      </c>
      <c r="B63" s="65">
        <v>895</v>
      </c>
      <c r="C63" s="64" t="s">
        <v>190</v>
      </c>
      <c r="D63" s="169">
        <v>1.0131034419296032</v>
      </c>
      <c r="E63" s="169">
        <v>1.4784695953975502</v>
      </c>
      <c r="F63" s="169">
        <v>1.1683575505020822</v>
      </c>
      <c r="G63" s="178">
        <v>0.20484900439380385</v>
      </c>
      <c r="H63" s="170">
        <v>1.4149434517501871</v>
      </c>
      <c r="I63" s="77">
        <v>1.0519770987187014</v>
      </c>
      <c r="J63" s="171"/>
      <c r="K63" s="169">
        <v>1.0131034419296032</v>
      </c>
      <c r="L63" s="169">
        <v>1.4784695953975502</v>
      </c>
      <c r="M63" s="169">
        <v>1.1683575505020822</v>
      </c>
      <c r="N63" s="178">
        <v>0.14484670579260578</v>
      </c>
      <c r="O63" s="77">
        <v>1.4335508872678331</v>
      </c>
      <c r="P63" s="77">
        <v>1.053837842270466</v>
      </c>
    </row>
    <row r="64" spans="1:16" ht="15.5" x14ac:dyDescent="0.35">
      <c r="A64" s="64" t="s">
        <v>92</v>
      </c>
      <c r="B64" s="65">
        <v>896</v>
      </c>
      <c r="C64" s="64" t="s">
        <v>191</v>
      </c>
      <c r="D64" s="169">
        <v>1.0131034419296032</v>
      </c>
      <c r="E64" s="169">
        <v>1.503731682462897</v>
      </c>
      <c r="F64" s="169">
        <v>1.3001903554897154</v>
      </c>
      <c r="G64" s="178">
        <v>0.25079741594970917</v>
      </c>
      <c r="H64" s="170">
        <v>1.4526840436190482</v>
      </c>
      <c r="I64" s="77">
        <v>1.0557511579055874</v>
      </c>
      <c r="J64" s="171"/>
      <c r="K64" s="169">
        <v>1.0131034419296032</v>
      </c>
      <c r="L64" s="169">
        <v>1.503731682462897</v>
      </c>
      <c r="M64" s="169">
        <v>1.3001903554897154</v>
      </c>
      <c r="N64" s="178">
        <v>0.11416663826418376</v>
      </c>
      <c r="O64" s="77">
        <v>1.4804940534145379</v>
      </c>
      <c r="P64" s="77">
        <v>1.0585321588851364</v>
      </c>
    </row>
    <row r="65" spans="1:16" ht="15.5" x14ac:dyDescent="0.35">
      <c r="A65" s="64" t="s">
        <v>92</v>
      </c>
      <c r="B65" s="65">
        <v>909</v>
      </c>
      <c r="C65" s="64" t="s">
        <v>193</v>
      </c>
      <c r="D65" s="169">
        <v>1</v>
      </c>
      <c r="E65" s="169">
        <v>1.1630279063369422</v>
      </c>
      <c r="F65" s="169">
        <v>1.190494868966689</v>
      </c>
      <c r="G65" s="178">
        <v>0.50260775784908207</v>
      </c>
      <c r="H65" s="170">
        <v>1.1768330148392039</v>
      </c>
      <c r="I65" s="77">
        <v>1.0176833014839204</v>
      </c>
      <c r="J65" s="171"/>
      <c r="K65" s="169">
        <v>1</v>
      </c>
      <c r="L65" s="169">
        <v>1.1630279063369422</v>
      </c>
      <c r="M65" s="169">
        <v>1.190494868966689</v>
      </c>
      <c r="N65" s="178">
        <v>0.25016619618536046</v>
      </c>
      <c r="O65" s="77">
        <v>1.1698992118987914</v>
      </c>
      <c r="P65" s="77">
        <v>1.0169899211898792</v>
      </c>
    </row>
    <row r="66" spans="1:16" ht="15.5" x14ac:dyDescent="0.35">
      <c r="A66" s="64" t="s">
        <v>92</v>
      </c>
      <c r="B66" s="65">
        <v>876</v>
      </c>
      <c r="C66" s="64" t="s">
        <v>171</v>
      </c>
      <c r="D66" s="169">
        <v>1.0131034419296032</v>
      </c>
      <c r="E66" s="169">
        <v>1.4704555024100969</v>
      </c>
      <c r="F66" s="169">
        <v>1.1336336568438041</v>
      </c>
      <c r="G66" s="178">
        <v>0.22076105305535731</v>
      </c>
      <c r="H66" s="170">
        <v>1.3960983570908332</v>
      </c>
      <c r="I66" s="77">
        <v>1.0500925892527659</v>
      </c>
      <c r="J66" s="171"/>
      <c r="K66" s="169">
        <v>1.0131034419296032</v>
      </c>
      <c r="L66" s="169">
        <v>1.4704555024100969</v>
      </c>
      <c r="M66" s="169">
        <v>1.1336336568438041</v>
      </c>
      <c r="N66" s="178">
        <v>1.343323679298899E-2</v>
      </c>
      <c r="O66" s="77">
        <v>1.4659308948015533</v>
      </c>
      <c r="P66" s="77">
        <v>1.0570758430238381</v>
      </c>
    </row>
    <row r="67" spans="1:16" ht="15.5" x14ac:dyDescent="0.35">
      <c r="A67" s="64" t="s">
        <v>92</v>
      </c>
      <c r="B67" s="65">
        <v>340</v>
      </c>
      <c r="C67" s="64" t="s">
        <v>93</v>
      </c>
      <c r="D67" s="169">
        <v>1.0040470049701613</v>
      </c>
      <c r="E67" s="169">
        <v>1.3893104287798603</v>
      </c>
      <c r="F67" s="169">
        <v>1.058806430100381</v>
      </c>
      <c r="G67" s="178">
        <v>0.54177983757415238</v>
      </c>
      <c r="H67" s="170">
        <v>1.2102500260576843</v>
      </c>
      <c r="I67" s="77">
        <v>1.0242626065818976</v>
      </c>
      <c r="J67" s="171"/>
      <c r="K67" s="169">
        <v>1.0040470049701613</v>
      </c>
      <c r="L67" s="169">
        <v>1.3893104287798603</v>
      </c>
      <c r="M67" s="169">
        <v>1.058806430100381</v>
      </c>
      <c r="N67" s="178">
        <v>4.2517006802721087E-2</v>
      </c>
      <c r="O67" s="77">
        <v>1.3752583880196783</v>
      </c>
      <c r="P67" s="77">
        <v>1.040763442778097</v>
      </c>
    </row>
    <row r="68" spans="1:16" ht="15.5" x14ac:dyDescent="0.35">
      <c r="A68" s="64" t="s">
        <v>92</v>
      </c>
      <c r="B68" s="65">
        <v>888</v>
      </c>
      <c r="C68" s="64" t="s">
        <v>183</v>
      </c>
      <c r="D68" s="169">
        <v>1</v>
      </c>
      <c r="E68" s="169">
        <v>1.2146687954213922</v>
      </c>
      <c r="F68" s="169">
        <v>1.144000367816872</v>
      </c>
      <c r="G68" s="178">
        <v>0.21647980983515744</v>
      </c>
      <c r="H68" s="170">
        <v>1.1993705076522161</v>
      </c>
      <c r="I68" s="77">
        <v>1.0199370507652217</v>
      </c>
      <c r="J68" s="171"/>
      <c r="K68" s="169">
        <v>1</v>
      </c>
      <c r="L68" s="169">
        <v>1.2146687954213922</v>
      </c>
      <c r="M68" s="169">
        <v>1.144000367816872</v>
      </c>
      <c r="N68" s="178">
        <v>0.19520666499345923</v>
      </c>
      <c r="O68" s="77">
        <v>1.2008738473483822</v>
      </c>
      <c r="P68" s="77">
        <v>1.0200873847348384</v>
      </c>
    </row>
    <row r="69" spans="1:16" ht="15.5" x14ac:dyDescent="0.35">
      <c r="A69" s="64" t="s">
        <v>92</v>
      </c>
      <c r="B69" s="65">
        <v>341</v>
      </c>
      <c r="C69" s="64" t="s">
        <v>94</v>
      </c>
      <c r="D69" s="169">
        <v>1.0040470049701613</v>
      </c>
      <c r="E69" s="169">
        <v>1.3704246752561844</v>
      </c>
      <c r="F69" s="169">
        <v>1.0098907763664664</v>
      </c>
      <c r="G69" s="178">
        <v>0.42157472792053241</v>
      </c>
      <c r="H69" s="170">
        <v>1.2184326949256228</v>
      </c>
      <c r="I69" s="77">
        <v>1.0250808734686914</v>
      </c>
      <c r="J69" s="171"/>
      <c r="K69" s="169">
        <v>1.0040470049701613</v>
      </c>
      <c r="L69" s="169">
        <v>1.3704246752561844</v>
      </c>
      <c r="M69" s="169">
        <v>1.0098907763664664</v>
      </c>
      <c r="N69" s="178">
        <v>0.23731990160477917</v>
      </c>
      <c r="O69" s="77">
        <v>1.2848628058464893</v>
      </c>
      <c r="P69" s="77">
        <v>1.0317238845607781</v>
      </c>
    </row>
    <row r="70" spans="1:16" ht="15.5" x14ac:dyDescent="0.35">
      <c r="A70" s="64" t="s">
        <v>92</v>
      </c>
      <c r="B70" s="65">
        <v>352</v>
      </c>
      <c r="C70" s="64" t="s">
        <v>99</v>
      </c>
      <c r="D70" s="169">
        <v>1.0197153733560675</v>
      </c>
      <c r="E70" s="169">
        <v>1.3061098112649641</v>
      </c>
      <c r="F70" s="169">
        <v>1.0438805926697432</v>
      </c>
      <c r="G70" s="178">
        <v>0.64316710040337932</v>
      </c>
      <c r="H70" s="170">
        <v>1.137452605100032</v>
      </c>
      <c r="I70" s="77">
        <v>1.0295175591948573</v>
      </c>
      <c r="J70" s="171"/>
      <c r="K70" s="169">
        <v>1.0197153733560675</v>
      </c>
      <c r="L70" s="169">
        <v>1.3061098112649641</v>
      </c>
      <c r="M70" s="169">
        <v>1.0438805926697432</v>
      </c>
      <c r="N70" s="178">
        <v>1.1210864418682525E-2</v>
      </c>
      <c r="O70" s="77">
        <v>1.3031699950486759</v>
      </c>
      <c r="P70" s="77">
        <v>1.0460892981897219</v>
      </c>
    </row>
    <row r="71" spans="1:16" ht="15.5" x14ac:dyDescent="0.35">
      <c r="A71" s="64" t="s">
        <v>92</v>
      </c>
      <c r="B71" s="65">
        <v>353</v>
      </c>
      <c r="C71" s="64" t="s">
        <v>100</v>
      </c>
      <c r="D71" s="169">
        <v>1.0197153733560675</v>
      </c>
      <c r="E71" s="169">
        <v>1.1850960024960131</v>
      </c>
      <c r="F71" s="169">
        <v>1.0385909224113896</v>
      </c>
      <c r="G71" s="178">
        <v>0.44685368686352434</v>
      </c>
      <c r="H71" s="170">
        <v>1.1196296673159631</v>
      </c>
      <c r="I71" s="77">
        <v>1.0277352654164504</v>
      </c>
      <c r="J71" s="171"/>
      <c r="K71" s="169">
        <v>1.0197153733560675</v>
      </c>
      <c r="L71" s="169">
        <v>1.1850960024960131</v>
      </c>
      <c r="M71" s="169">
        <v>1.0385909224113896</v>
      </c>
      <c r="N71" s="178">
        <v>0.11619616522189405</v>
      </c>
      <c r="O71" s="77">
        <v>1.1680726740046534</v>
      </c>
      <c r="P71" s="77">
        <v>1.0325795660853194</v>
      </c>
    </row>
    <row r="72" spans="1:16" ht="15.5" x14ac:dyDescent="0.35">
      <c r="A72" s="64" t="s">
        <v>92</v>
      </c>
      <c r="B72" s="65">
        <v>354</v>
      </c>
      <c r="C72" s="64" t="s">
        <v>101</v>
      </c>
      <c r="D72" s="169">
        <v>1.0197153733560675</v>
      </c>
      <c r="E72" s="169">
        <v>1.2850777902545836</v>
      </c>
      <c r="F72" s="169">
        <v>1.1247510527683702</v>
      </c>
      <c r="G72" s="178">
        <v>0.36571159272632209</v>
      </c>
      <c r="H72" s="170">
        <v>1.2264444437318855</v>
      </c>
      <c r="I72" s="77">
        <v>1.0384167430580427</v>
      </c>
      <c r="J72" s="171"/>
      <c r="K72" s="169">
        <v>1.0197153733560675</v>
      </c>
      <c r="L72" s="169">
        <v>1.2850777902545836</v>
      </c>
      <c r="M72" s="169">
        <v>1.1247510527683702</v>
      </c>
      <c r="N72" s="178">
        <v>8.4739019698942153E-2</v>
      </c>
      <c r="O72" s="77">
        <v>1.2714918596884721</v>
      </c>
      <c r="P72" s="77">
        <v>1.0429214846537014</v>
      </c>
    </row>
    <row r="73" spans="1:16" ht="15.5" x14ac:dyDescent="0.35">
      <c r="A73" s="64" t="s">
        <v>92</v>
      </c>
      <c r="B73" s="65">
        <v>355</v>
      </c>
      <c r="C73" s="64" t="s">
        <v>102</v>
      </c>
      <c r="D73" s="169">
        <v>1.0197153733560675</v>
      </c>
      <c r="E73" s="169">
        <v>1.4096517505667663</v>
      </c>
      <c r="F73" s="169">
        <v>1.2839240712310849</v>
      </c>
      <c r="G73" s="178">
        <v>0.45152900032854898</v>
      </c>
      <c r="H73" s="170">
        <v>1.3528820572026978</v>
      </c>
      <c r="I73" s="77">
        <v>1.051060504405124</v>
      </c>
      <c r="J73" s="171"/>
      <c r="K73" s="169">
        <v>1.0197153733560675</v>
      </c>
      <c r="L73" s="169">
        <v>1.4096517505667663</v>
      </c>
      <c r="M73" s="169">
        <v>1.2839240712310849</v>
      </c>
      <c r="N73" s="178">
        <v>0</v>
      </c>
      <c r="O73" s="77">
        <v>1.4096517505667663</v>
      </c>
      <c r="P73" s="77">
        <v>1.0567374737415307</v>
      </c>
    </row>
    <row r="74" spans="1:16" ht="15.5" x14ac:dyDescent="0.35">
      <c r="A74" s="64" t="s">
        <v>92</v>
      </c>
      <c r="B74" s="65">
        <v>343</v>
      </c>
      <c r="C74" s="64" t="s">
        <v>95</v>
      </c>
      <c r="D74" s="169">
        <v>1.0040470049701613</v>
      </c>
      <c r="E74" s="169">
        <v>1.3084103562778466</v>
      </c>
      <c r="F74" s="169">
        <v>1.1074035500401613</v>
      </c>
      <c r="G74" s="178">
        <v>0.42525370451369532</v>
      </c>
      <c r="H74" s="170">
        <v>1.2229314672928044</v>
      </c>
      <c r="I74" s="77">
        <v>1.0255307507054097</v>
      </c>
      <c r="J74" s="171"/>
      <c r="K74" s="169">
        <v>1.0040470049701613</v>
      </c>
      <c r="L74" s="169">
        <v>1.3084103562778466</v>
      </c>
      <c r="M74" s="169">
        <v>1.1074035500401613</v>
      </c>
      <c r="N74" s="178">
        <v>0.1822309359985704</v>
      </c>
      <c r="O74" s="77">
        <v>1.2717806978350699</v>
      </c>
      <c r="P74" s="77">
        <v>1.0304156737596362</v>
      </c>
    </row>
    <row r="75" spans="1:16" ht="15.5" x14ac:dyDescent="0.35">
      <c r="A75" s="64" t="s">
        <v>92</v>
      </c>
      <c r="B75" s="65">
        <v>342</v>
      </c>
      <c r="C75" s="64" t="s">
        <v>268</v>
      </c>
      <c r="D75" s="169">
        <v>1.0040470049701613</v>
      </c>
      <c r="E75" s="169">
        <v>1.6773825017019333</v>
      </c>
      <c r="F75" s="169">
        <v>1.1751702722911503</v>
      </c>
      <c r="G75" s="178">
        <v>0.35638763366395737</v>
      </c>
      <c r="H75" s="170">
        <v>1.4984002736651238</v>
      </c>
      <c r="I75" s="77">
        <v>1.0530776313426415</v>
      </c>
      <c r="J75" s="171"/>
      <c r="K75" s="169">
        <v>1.0040470049701613</v>
      </c>
      <c r="L75" s="169">
        <v>1.6773825017019333</v>
      </c>
      <c r="M75" s="169">
        <v>1.1751702722911503</v>
      </c>
      <c r="N75" s="178">
        <v>7.060601570734247E-2</v>
      </c>
      <c r="O75" s="77">
        <v>1.6419232971437361</v>
      </c>
      <c r="P75" s="77">
        <v>1.0674299336905027</v>
      </c>
    </row>
    <row r="76" spans="1:16" ht="15.5" x14ac:dyDescent="0.35">
      <c r="A76" s="64" t="s">
        <v>92</v>
      </c>
      <c r="B76" s="65">
        <v>356</v>
      </c>
      <c r="C76" s="64" t="s">
        <v>103</v>
      </c>
      <c r="D76" s="169">
        <v>1.0197153733560675</v>
      </c>
      <c r="E76" s="169">
        <v>1.2705815227090289</v>
      </c>
      <c r="F76" s="169">
        <v>1.2686949778336261</v>
      </c>
      <c r="G76" s="178">
        <v>0.37358461909555168</v>
      </c>
      <c r="H76" s="170">
        <v>1.2698767385603449</v>
      </c>
      <c r="I76" s="77">
        <v>1.0427599725408887</v>
      </c>
      <c r="J76" s="171"/>
      <c r="K76" s="169">
        <v>1.0197153733560675</v>
      </c>
      <c r="L76" s="169">
        <v>1.2705815227090289</v>
      </c>
      <c r="M76" s="169">
        <v>1.2686949778336261</v>
      </c>
      <c r="N76" s="178">
        <v>0.10432233028237278</v>
      </c>
      <c r="O76" s="77">
        <v>1.2703847139514446</v>
      </c>
      <c r="P76" s="77">
        <v>1.0428107700799987</v>
      </c>
    </row>
    <row r="77" spans="1:16" ht="15.5" x14ac:dyDescent="0.35">
      <c r="A77" s="64" t="s">
        <v>92</v>
      </c>
      <c r="B77" s="65">
        <v>357</v>
      </c>
      <c r="C77" s="64" t="s">
        <v>104</v>
      </c>
      <c r="D77" s="169">
        <v>1.0197153733560675</v>
      </c>
      <c r="E77" s="169">
        <v>1.2656922221192373</v>
      </c>
      <c r="F77" s="169">
        <v>1.2876217448884988</v>
      </c>
      <c r="G77" s="178">
        <v>0.42825988690871503</v>
      </c>
      <c r="H77" s="170">
        <v>1.2750837570603633</v>
      </c>
      <c r="I77" s="77">
        <v>1.0432806743908905</v>
      </c>
      <c r="J77" s="171"/>
      <c r="K77" s="169">
        <v>1.0197153733560675</v>
      </c>
      <c r="L77" s="169">
        <v>1.2656922221192373</v>
      </c>
      <c r="M77" s="169">
        <v>1.2876217448884988</v>
      </c>
      <c r="N77" s="178">
        <v>0</v>
      </c>
      <c r="O77" s="77">
        <v>1.2656922221192373</v>
      </c>
      <c r="P77" s="77">
        <v>1.0423415208967779</v>
      </c>
    </row>
    <row r="78" spans="1:16" ht="15.5" x14ac:dyDescent="0.35">
      <c r="A78" s="64" t="s">
        <v>92</v>
      </c>
      <c r="B78" s="65">
        <v>358</v>
      </c>
      <c r="C78" s="64" t="s">
        <v>105</v>
      </c>
      <c r="D78" s="169">
        <v>1.0197153733560675</v>
      </c>
      <c r="E78" s="169">
        <v>1.553182954956734</v>
      </c>
      <c r="F78" s="169">
        <v>1.2065390082884149</v>
      </c>
      <c r="G78" s="178">
        <v>0.41575579621345421</v>
      </c>
      <c r="H78" s="170">
        <v>1.4090637249070728</v>
      </c>
      <c r="I78" s="77">
        <v>1.0566786711755614</v>
      </c>
      <c r="J78" s="171"/>
      <c r="K78" s="169">
        <v>1.0197153733560675</v>
      </c>
      <c r="L78" s="169">
        <v>1.553182954956734</v>
      </c>
      <c r="M78" s="169">
        <v>1.2065390082884149</v>
      </c>
      <c r="N78" s="178">
        <v>5.3863236304551178E-2</v>
      </c>
      <c r="O78" s="77">
        <v>1.5345115901437962</v>
      </c>
      <c r="P78" s="77">
        <v>1.0692234576992339</v>
      </c>
    </row>
    <row r="79" spans="1:16" ht="15.5" x14ac:dyDescent="0.35">
      <c r="A79" s="64" t="s">
        <v>92</v>
      </c>
      <c r="B79" s="65">
        <v>877</v>
      </c>
      <c r="C79" s="64" t="s">
        <v>172</v>
      </c>
      <c r="D79" s="169">
        <v>1.0131034419296032</v>
      </c>
      <c r="E79" s="169">
        <v>1.5547048987812986</v>
      </c>
      <c r="F79" s="169">
        <v>1.3095521146131721</v>
      </c>
      <c r="G79" s="178">
        <v>0.25996219250364283</v>
      </c>
      <c r="H79" s="170">
        <v>1.4909744435105801</v>
      </c>
      <c r="I79" s="77">
        <v>1.0595801978947406</v>
      </c>
      <c r="J79" s="171"/>
      <c r="K79" s="169">
        <v>1.0131034419296032</v>
      </c>
      <c r="L79" s="169">
        <v>1.5547048987812986</v>
      </c>
      <c r="M79" s="169">
        <v>1.3095521146131721</v>
      </c>
      <c r="N79" s="178">
        <v>0.26542716444938003</v>
      </c>
      <c r="O79" s="77">
        <v>1.489634690422682</v>
      </c>
      <c r="P79" s="77">
        <v>1.0594462225859509</v>
      </c>
    </row>
    <row r="80" spans="1:16" ht="15.5" x14ac:dyDescent="0.35">
      <c r="A80" s="64" t="s">
        <v>92</v>
      </c>
      <c r="B80" s="65">
        <v>359</v>
      </c>
      <c r="C80" s="64" t="s">
        <v>106</v>
      </c>
      <c r="D80" s="169">
        <v>1.0197153733560675</v>
      </c>
      <c r="E80" s="169">
        <v>1.3939413817030772</v>
      </c>
      <c r="F80" s="169">
        <v>1.3863853087439966</v>
      </c>
      <c r="G80" s="178">
        <v>0.28468749433275181</v>
      </c>
      <c r="H80" s="170">
        <v>1.3917902622253613</v>
      </c>
      <c r="I80" s="77">
        <v>1.0549513249073903</v>
      </c>
      <c r="J80" s="171"/>
      <c r="K80" s="169">
        <v>1.0197153733560675</v>
      </c>
      <c r="L80" s="169">
        <v>1.3939413817030772</v>
      </c>
      <c r="M80" s="169">
        <v>1.3863853087439966</v>
      </c>
      <c r="N80" s="178">
        <v>0.16925022684869129</v>
      </c>
      <c r="O80" s="77">
        <v>1.3926625146406675</v>
      </c>
      <c r="P80" s="77">
        <v>1.055038550148921</v>
      </c>
    </row>
    <row r="81" spans="1:16" ht="15.5" x14ac:dyDescent="0.35">
      <c r="A81" s="64" t="s">
        <v>92</v>
      </c>
      <c r="B81" s="65">
        <v>344</v>
      </c>
      <c r="C81" s="64" t="s">
        <v>96</v>
      </c>
      <c r="D81" s="169">
        <v>1.0040470049701613</v>
      </c>
      <c r="E81" s="169">
        <v>1.5527131308810116</v>
      </c>
      <c r="F81" s="169">
        <v>1.0877363399905258</v>
      </c>
      <c r="G81" s="178">
        <v>0.35813448505021611</v>
      </c>
      <c r="H81" s="170">
        <v>1.3861889073151454</v>
      </c>
      <c r="I81" s="77">
        <v>1.0418564947076436</v>
      </c>
      <c r="J81" s="171"/>
      <c r="K81" s="169">
        <v>1.0040470049701613</v>
      </c>
      <c r="L81" s="169">
        <v>1.5527131308810116</v>
      </c>
      <c r="M81" s="169">
        <v>1.0877363399905258</v>
      </c>
      <c r="N81" s="178">
        <v>0.26805505050750328</v>
      </c>
      <c r="O81" s="77">
        <v>1.4280737537140458</v>
      </c>
      <c r="P81" s="77">
        <v>1.0460449793475337</v>
      </c>
    </row>
    <row r="82" spans="1:16" ht="15.5" x14ac:dyDescent="0.35">
      <c r="A82" s="64" t="s">
        <v>52</v>
      </c>
      <c r="B82" s="65">
        <v>301</v>
      </c>
      <c r="C82" s="64" t="s">
        <v>64</v>
      </c>
      <c r="D82" s="169">
        <v>1.1081296382371495</v>
      </c>
      <c r="E82" s="169">
        <v>2.0558200191639311</v>
      </c>
      <c r="F82" s="169">
        <v>1.4784240696686621</v>
      </c>
      <c r="G82" s="178">
        <v>0.41179429666875728</v>
      </c>
      <c r="H82" s="170">
        <v>1.8180516602421375</v>
      </c>
      <c r="I82" s="77">
        <v>1.1683088766139336</v>
      </c>
      <c r="J82" s="171"/>
      <c r="K82" s="169">
        <v>1.1081296382371495</v>
      </c>
      <c r="L82" s="169">
        <v>2.0558200191639311</v>
      </c>
      <c r="M82" s="169">
        <v>1.4784240696686621</v>
      </c>
      <c r="N82" s="178">
        <v>0</v>
      </c>
      <c r="O82" s="77">
        <v>2.0558200191639311</v>
      </c>
      <c r="P82" s="77">
        <v>1.1920857125061128</v>
      </c>
    </row>
    <row r="83" spans="1:16" ht="15.5" x14ac:dyDescent="0.35">
      <c r="A83" s="64" t="s">
        <v>52</v>
      </c>
      <c r="B83" s="65">
        <v>302</v>
      </c>
      <c r="C83" s="64" t="s">
        <v>65</v>
      </c>
      <c r="D83" s="169">
        <v>1.1670575084131261</v>
      </c>
      <c r="E83" s="169">
        <v>3.1016551015135767</v>
      </c>
      <c r="F83" s="169">
        <v>1.4719936474660897</v>
      </c>
      <c r="G83" s="178">
        <v>0.44296652821719879</v>
      </c>
      <c r="H83" s="170">
        <v>2.3797696250447693</v>
      </c>
      <c r="I83" s="77">
        <v>1.2716229692349779</v>
      </c>
      <c r="J83" s="171"/>
      <c r="K83" s="169">
        <v>1.1670575084131261</v>
      </c>
      <c r="L83" s="169">
        <v>3.1016551015135767</v>
      </c>
      <c r="M83" s="169">
        <v>1.4719936474660897</v>
      </c>
      <c r="N83" s="178">
        <v>0.2119254480015535</v>
      </c>
      <c r="O83" s="77">
        <v>2.7562883677737</v>
      </c>
      <c r="P83" s="77">
        <v>1.3092748435078709</v>
      </c>
    </row>
    <row r="84" spans="1:16" ht="15.5" x14ac:dyDescent="0.35">
      <c r="A84" s="64" t="s">
        <v>52</v>
      </c>
      <c r="B84" s="65">
        <v>303</v>
      </c>
      <c r="C84" s="64" t="s">
        <v>66</v>
      </c>
      <c r="D84" s="169">
        <v>1.1081296382371495</v>
      </c>
      <c r="E84" s="169">
        <v>3.1117586318383723</v>
      </c>
      <c r="F84" s="169">
        <v>1.7486626873355338</v>
      </c>
      <c r="G84" s="178">
        <v>0.27518916361861462</v>
      </c>
      <c r="H84" s="170">
        <v>2.7366493989387108</v>
      </c>
      <c r="I84" s="77">
        <v>1.2601686504835907</v>
      </c>
      <c r="J84" s="171"/>
      <c r="K84" s="169">
        <v>1.1081296382371495</v>
      </c>
      <c r="L84" s="169">
        <v>3.1117586318383723</v>
      </c>
      <c r="M84" s="169">
        <v>1.7486626873355338</v>
      </c>
      <c r="N84" s="178">
        <v>0</v>
      </c>
      <c r="O84" s="77">
        <v>3.1117586318383723</v>
      </c>
      <c r="P84" s="77">
        <v>1.2976795737735571</v>
      </c>
    </row>
    <row r="85" spans="1:16" ht="15.5" x14ac:dyDescent="0.35">
      <c r="A85" s="64" t="s">
        <v>52</v>
      </c>
      <c r="B85" s="65">
        <v>304</v>
      </c>
      <c r="C85" s="64" t="s">
        <v>67</v>
      </c>
      <c r="D85" s="169">
        <v>1.1670575084131261</v>
      </c>
      <c r="E85" s="169">
        <v>2.4081823360333328</v>
      </c>
      <c r="F85" s="169">
        <v>1.3801071235068241</v>
      </c>
      <c r="G85" s="178">
        <v>0.44648584942268194</v>
      </c>
      <c r="H85" s="170">
        <v>1.9491613014980302</v>
      </c>
      <c r="I85" s="77">
        <v>1.2285621368803041</v>
      </c>
      <c r="J85" s="171"/>
      <c r="K85" s="169">
        <v>1.1670575084131261</v>
      </c>
      <c r="L85" s="169">
        <v>2.4081823360333328</v>
      </c>
      <c r="M85" s="169">
        <v>1.3801071235068241</v>
      </c>
      <c r="N85" s="178">
        <v>0.12192056309703368</v>
      </c>
      <c r="O85" s="77">
        <v>2.2828388272159983</v>
      </c>
      <c r="P85" s="77">
        <v>1.2619298894521007</v>
      </c>
    </row>
    <row r="86" spans="1:16" ht="15.5" x14ac:dyDescent="0.35">
      <c r="A86" s="64" t="s">
        <v>52</v>
      </c>
      <c r="B86" s="65">
        <v>305</v>
      </c>
      <c r="C86" s="64" t="s">
        <v>68</v>
      </c>
      <c r="D86" s="169">
        <v>1.1081296382371495</v>
      </c>
      <c r="E86" s="169">
        <v>3.4449590224237046</v>
      </c>
      <c r="F86" s="169">
        <v>1.6318462584488767</v>
      </c>
      <c r="G86" s="178">
        <v>0.10053399141849037</v>
      </c>
      <c r="H86" s="170">
        <v>3.2626795593695035</v>
      </c>
      <c r="I86" s="77">
        <v>1.31277166652667</v>
      </c>
      <c r="J86" s="171"/>
      <c r="K86" s="169">
        <v>1.1081296382371495</v>
      </c>
      <c r="L86" s="169">
        <v>3.4449590224237046</v>
      </c>
      <c r="M86" s="169">
        <v>1.6318462584488767</v>
      </c>
      <c r="N86" s="178">
        <v>4.2356972023496836E-2</v>
      </c>
      <c r="O86" s="77">
        <v>3.3681610558045776</v>
      </c>
      <c r="P86" s="77">
        <v>1.3233198161701776</v>
      </c>
    </row>
    <row r="87" spans="1:16" ht="15.5" x14ac:dyDescent="0.35">
      <c r="A87" s="64" t="s">
        <v>52</v>
      </c>
      <c r="B87" s="65">
        <v>306</v>
      </c>
      <c r="C87" s="64" t="s">
        <v>69</v>
      </c>
      <c r="D87" s="169">
        <v>1.1081296382371495</v>
      </c>
      <c r="E87" s="169">
        <v>3.8026815642271075</v>
      </c>
      <c r="F87" s="169">
        <v>1.5528842680967143</v>
      </c>
      <c r="G87" s="178">
        <v>0.28262825979932676</v>
      </c>
      <c r="H87" s="170">
        <v>3.1668252695205439</v>
      </c>
      <c r="I87" s="77">
        <v>1.3031862375417742</v>
      </c>
      <c r="J87" s="171"/>
      <c r="K87" s="169">
        <v>1.1081296382371495</v>
      </c>
      <c r="L87" s="169">
        <v>3.8026815642271075</v>
      </c>
      <c r="M87" s="169">
        <v>1.5528842680967143</v>
      </c>
      <c r="N87" s="178">
        <v>0.12703885426336031</v>
      </c>
      <c r="O87" s="77">
        <v>3.5168698934018963</v>
      </c>
      <c r="P87" s="77">
        <v>1.3381906999299094</v>
      </c>
    </row>
    <row r="88" spans="1:16" ht="15.5" x14ac:dyDescent="0.35">
      <c r="A88" s="64" t="s">
        <v>52</v>
      </c>
      <c r="B88" s="65">
        <v>307</v>
      </c>
      <c r="C88" s="64" t="s">
        <v>70</v>
      </c>
      <c r="D88" s="169">
        <v>1.1670575084131261</v>
      </c>
      <c r="E88" s="169">
        <v>2.6037060052019831</v>
      </c>
      <c r="F88" s="169">
        <v>1.6186733036732377</v>
      </c>
      <c r="G88" s="178">
        <v>0.52007640813083811</v>
      </c>
      <c r="H88" s="170">
        <v>2.0914137358994971</v>
      </c>
      <c r="I88" s="77">
        <v>1.2427873803204508</v>
      </c>
      <c r="J88" s="171"/>
      <c r="K88" s="169">
        <v>1.1670575084131261</v>
      </c>
      <c r="L88" s="169">
        <v>2.6037060052019831</v>
      </c>
      <c r="M88" s="169">
        <v>1.6186733036732377</v>
      </c>
      <c r="N88" s="178">
        <v>0.10487098109562577</v>
      </c>
      <c r="O88" s="77">
        <v>2.5004046593813891</v>
      </c>
      <c r="P88" s="77">
        <v>1.2836864726686399</v>
      </c>
    </row>
    <row r="89" spans="1:16" ht="15.5" x14ac:dyDescent="0.35">
      <c r="A89" s="64" t="s">
        <v>52</v>
      </c>
      <c r="B89" s="65">
        <v>308</v>
      </c>
      <c r="C89" s="64" t="s">
        <v>71</v>
      </c>
      <c r="D89" s="169">
        <v>1.1081296382371495</v>
      </c>
      <c r="E89" s="169">
        <v>3.1019841181535495</v>
      </c>
      <c r="F89" s="169">
        <v>1.5819107901037404</v>
      </c>
      <c r="G89" s="178">
        <v>0.39610233799688205</v>
      </c>
      <c r="H89" s="170">
        <v>2.4998795189863188</v>
      </c>
      <c r="I89" s="77">
        <v>1.2364916624883517</v>
      </c>
      <c r="J89" s="171"/>
      <c r="K89" s="169">
        <v>1.1081296382371495</v>
      </c>
      <c r="L89" s="169">
        <v>3.1019841181535495</v>
      </c>
      <c r="M89" s="169">
        <v>1.5819107901037404</v>
      </c>
      <c r="N89" s="178">
        <v>0.19521864449139306</v>
      </c>
      <c r="O89" s="77">
        <v>2.8052374635241453</v>
      </c>
      <c r="P89" s="77">
        <v>1.2670274569421343</v>
      </c>
    </row>
    <row r="90" spans="1:16" ht="15.5" x14ac:dyDescent="0.35">
      <c r="A90" s="64" t="s">
        <v>52</v>
      </c>
      <c r="B90" s="65">
        <v>203</v>
      </c>
      <c r="C90" s="64" t="s">
        <v>53</v>
      </c>
      <c r="D90" s="169">
        <v>1.3033675099232165</v>
      </c>
      <c r="E90" s="169">
        <v>3.385663959323947</v>
      </c>
      <c r="F90" s="169">
        <v>1.4583411076106181</v>
      </c>
      <c r="G90" s="178">
        <v>0.50245570783960813</v>
      </c>
      <c r="H90" s="170">
        <v>2.4172695916308742</v>
      </c>
      <c r="I90" s="77">
        <v>1.3844209671016607</v>
      </c>
      <c r="J90" s="179"/>
      <c r="K90" s="169">
        <v>1.3033675099232165</v>
      </c>
      <c r="L90" s="169">
        <v>3.385663959323947</v>
      </c>
      <c r="M90" s="169">
        <v>1.4583411076106181</v>
      </c>
      <c r="N90" s="178">
        <v>0.25312825332904693</v>
      </c>
      <c r="O90" s="77">
        <v>2.8978040922685944</v>
      </c>
      <c r="P90" s="77">
        <v>1.4324744171654327</v>
      </c>
    </row>
    <row r="91" spans="1:16" ht="15.5" x14ac:dyDescent="0.35">
      <c r="A91" s="64" t="s">
        <v>52</v>
      </c>
      <c r="B91" s="65">
        <v>310</v>
      </c>
      <c r="C91" s="64" t="s">
        <v>73</v>
      </c>
      <c r="D91" s="169">
        <v>1.1670575084131261</v>
      </c>
      <c r="E91" s="169">
        <v>2.560342727577829</v>
      </c>
      <c r="F91" s="169">
        <v>1.688223572479447</v>
      </c>
      <c r="G91" s="178">
        <v>0.24791764459158341</v>
      </c>
      <c r="H91" s="170">
        <v>2.3441290008426363</v>
      </c>
      <c r="I91" s="77">
        <v>1.2680589068147645</v>
      </c>
      <c r="J91" s="171"/>
      <c r="K91" s="169">
        <v>1.1670575084131261</v>
      </c>
      <c r="L91" s="169">
        <v>2.560342727577829</v>
      </c>
      <c r="M91" s="169">
        <v>1.688223572479447</v>
      </c>
      <c r="N91" s="178">
        <v>1.7937756013539651E-2</v>
      </c>
      <c r="O91" s="77">
        <v>2.5446988669589401</v>
      </c>
      <c r="P91" s="77">
        <v>1.288115893426395</v>
      </c>
    </row>
    <row r="92" spans="1:16" ht="15.5" x14ac:dyDescent="0.35">
      <c r="A92" s="64" t="s">
        <v>52</v>
      </c>
      <c r="B92" s="65">
        <v>311</v>
      </c>
      <c r="C92" s="64" t="s">
        <v>74</v>
      </c>
      <c r="D92" s="169">
        <v>1.1081296382371495</v>
      </c>
      <c r="E92" s="169">
        <v>2.2473461488286168</v>
      </c>
      <c r="F92" s="169">
        <v>1.5271774049223998</v>
      </c>
      <c r="G92" s="178">
        <v>0.25635887970631727</v>
      </c>
      <c r="H92" s="170">
        <v>2.0627244964413132</v>
      </c>
      <c r="I92" s="77">
        <v>1.1927761602338511</v>
      </c>
      <c r="J92" s="171"/>
      <c r="K92" s="169">
        <v>1.1081296382371495</v>
      </c>
      <c r="L92" s="169">
        <v>2.2473461488286168</v>
      </c>
      <c r="M92" s="169">
        <v>1.5271774049223998</v>
      </c>
      <c r="N92" s="178">
        <v>4.6706695599907699E-2</v>
      </c>
      <c r="O92" s="77">
        <v>2.2137094465264213</v>
      </c>
      <c r="P92" s="77">
        <v>1.2078746552423618</v>
      </c>
    </row>
    <row r="93" spans="1:16" ht="15.5" x14ac:dyDescent="0.35">
      <c r="A93" s="64" t="s">
        <v>52</v>
      </c>
      <c r="B93" s="65">
        <v>312</v>
      </c>
      <c r="C93" s="64" t="s">
        <v>75</v>
      </c>
      <c r="D93" s="169">
        <v>1.1670575084131261</v>
      </c>
      <c r="E93" s="169">
        <v>2.4395323985408077</v>
      </c>
      <c r="F93" s="169">
        <v>1.5262515589309953</v>
      </c>
      <c r="G93" s="178">
        <v>0.52523663848318536</v>
      </c>
      <c r="H93" s="170">
        <v>1.9598438403530487</v>
      </c>
      <c r="I93" s="77">
        <v>1.2296303907658059</v>
      </c>
      <c r="J93" s="171"/>
      <c r="K93" s="169">
        <v>1.1670575084131261</v>
      </c>
      <c r="L93" s="169">
        <v>2.4395323985408077</v>
      </c>
      <c r="M93" s="169">
        <v>1.5262515589309953</v>
      </c>
      <c r="N93" s="178">
        <v>7.0600694002804887E-2</v>
      </c>
      <c r="O93" s="77">
        <v>2.3750541374448906</v>
      </c>
      <c r="P93" s="77">
        <v>1.2711514204749901</v>
      </c>
    </row>
    <row r="94" spans="1:16" ht="15.5" x14ac:dyDescent="0.35">
      <c r="A94" s="64" t="s">
        <v>52</v>
      </c>
      <c r="B94" s="65">
        <v>313</v>
      </c>
      <c r="C94" s="64" t="s">
        <v>76</v>
      </c>
      <c r="D94" s="169">
        <v>1.1670575084131261</v>
      </c>
      <c r="E94" s="169">
        <v>2.7652686610499573</v>
      </c>
      <c r="F94" s="169">
        <v>1.5591182385283104</v>
      </c>
      <c r="G94" s="178">
        <v>0.41431349810660301</v>
      </c>
      <c r="H94" s="170">
        <v>2.2655442602522564</v>
      </c>
      <c r="I94" s="77">
        <v>1.2602004327557266</v>
      </c>
      <c r="J94" s="171"/>
      <c r="K94" s="169">
        <v>1.1670575084131261</v>
      </c>
      <c r="L94" s="169">
        <v>2.7652686610499573</v>
      </c>
      <c r="M94" s="169">
        <v>1.5591182385283104</v>
      </c>
      <c r="N94" s="178">
        <v>0.10142296275973584</v>
      </c>
      <c r="O94" s="77">
        <v>2.6429373116639048</v>
      </c>
      <c r="P94" s="77">
        <v>1.2979397378968915</v>
      </c>
    </row>
    <row r="95" spans="1:16" ht="15.5" x14ac:dyDescent="0.35">
      <c r="A95" s="64" t="s">
        <v>52</v>
      </c>
      <c r="B95" s="65">
        <v>314</v>
      </c>
      <c r="C95" s="64" t="s">
        <v>77</v>
      </c>
      <c r="D95" s="169">
        <v>1.1670575084131261</v>
      </c>
      <c r="E95" s="169">
        <v>3.5659982680128461</v>
      </c>
      <c r="F95" s="169">
        <v>2.0530211953161288</v>
      </c>
      <c r="G95" s="178">
        <v>0.38455300880448512</v>
      </c>
      <c r="H95" s="170">
        <v>2.9841783824551218</v>
      </c>
      <c r="I95" s="77">
        <v>1.3320638449760132</v>
      </c>
      <c r="J95" s="171"/>
      <c r="K95" s="169">
        <v>1.1670575084131261</v>
      </c>
      <c r="L95" s="169">
        <v>3.5659982680128461</v>
      </c>
      <c r="M95" s="169">
        <v>2.0530211953161288</v>
      </c>
      <c r="N95" s="178">
        <v>0.30133928459323184</v>
      </c>
      <c r="O95" s="77">
        <v>3.1100788393204546</v>
      </c>
      <c r="P95" s="77">
        <v>1.3446538906625465</v>
      </c>
    </row>
    <row r="96" spans="1:16" ht="15.5" x14ac:dyDescent="0.35">
      <c r="A96" s="64" t="s">
        <v>52</v>
      </c>
      <c r="B96" s="65">
        <v>315</v>
      </c>
      <c r="C96" s="64" t="s">
        <v>78</v>
      </c>
      <c r="D96" s="169">
        <v>1.1670575084131261</v>
      </c>
      <c r="E96" s="169">
        <v>3.1243427049425772</v>
      </c>
      <c r="F96" s="169">
        <v>1.9203784379098277</v>
      </c>
      <c r="G96" s="178">
        <v>0.54922412334243154</v>
      </c>
      <c r="H96" s="170">
        <v>2.4630964858459024</v>
      </c>
      <c r="I96" s="77">
        <v>1.2799556553150913</v>
      </c>
      <c r="J96" s="171"/>
      <c r="K96" s="169">
        <v>1.1670575084131261</v>
      </c>
      <c r="L96" s="169">
        <v>3.1243427049425772</v>
      </c>
      <c r="M96" s="169">
        <v>1.9203784379098277</v>
      </c>
      <c r="N96" s="178">
        <v>4.0064866850968488E-2</v>
      </c>
      <c r="O96" s="77">
        <v>3.0761060368905864</v>
      </c>
      <c r="P96" s="77">
        <v>1.3412566104195598</v>
      </c>
    </row>
    <row r="97" spans="1:16" ht="15.5" x14ac:dyDescent="0.35">
      <c r="A97" s="64" t="s">
        <v>52</v>
      </c>
      <c r="B97" s="65">
        <v>317</v>
      </c>
      <c r="C97" s="64" t="s">
        <v>80</v>
      </c>
      <c r="D97" s="169">
        <v>1.1081296382371495</v>
      </c>
      <c r="E97" s="169">
        <v>2.4627539418507234</v>
      </c>
      <c r="F97" s="169">
        <v>1.5760331021549459</v>
      </c>
      <c r="G97" s="178">
        <v>0.3791508158162793</v>
      </c>
      <c r="H97" s="170">
        <v>2.126553012078773</v>
      </c>
      <c r="I97" s="77">
        <v>1.199159011797597</v>
      </c>
      <c r="J97" s="171"/>
      <c r="K97" s="169">
        <v>1.1081296382371495</v>
      </c>
      <c r="L97" s="169">
        <v>2.4627539418507234</v>
      </c>
      <c r="M97" s="169">
        <v>1.5760331021549459</v>
      </c>
      <c r="N97" s="178">
        <v>1.6750316827636458E-3</v>
      </c>
      <c r="O97" s="77">
        <v>2.461268656350466</v>
      </c>
      <c r="P97" s="77">
        <v>1.2326305762247665</v>
      </c>
    </row>
    <row r="98" spans="1:16" ht="15.5" x14ac:dyDescent="0.35">
      <c r="A98" s="64" t="s">
        <v>52</v>
      </c>
      <c r="B98" s="65">
        <v>318</v>
      </c>
      <c r="C98" s="64" t="s">
        <v>81</v>
      </c>
      <c r="D98" s="169">
        <v>1.1670575084131261</v>
      </c>
      <c r="E98" s="169">
        <v>3.4885828451239509</v>
      </c>
      <c r="F98" s="169">
        <v>2.0897918532543183</v>
      </c>
      <c r="G98" s="178">
        <v>0.23044765926935185</v>
      </c>
      <c r="H98" s="170">
        <v>3.1662347352405389</v>
      </c>
      <c r="I98" s="77">
        <v>1.350269480254555</v>
      </c>
      <c r="J98" s="171"/>
      <c r="K98" s="169">
        <v>1.1670575084131261</v>
      </c>
      <c r="L98" s="169">
        <v>3.4885828451239509</v>
      </c>
      <c r="M98" s="169">
        <v>2.0897918532543183</v>
      </c>
      <c r="N98" s="178">
        <v>7.8764478886122744E-2</v>
      </c>
      <c r="O98" s="77">
        <v>3.3784078015787364</v>
      </c>
      <c r="P98" s="77">
        <v>1.3714867868883747</v>
      </c>
    </row>
    <row r="99" spans="1:16" ht="15.5" x14ac:dyDescent="0.35">
      <c r="A99" s="64" t="s">
        <v>52</v>
      </c>
      <c r="B99" s="65">
        <v>319</v>
      </c>
      <c r="C99" s="64" t="s">
        <v>82</v>
      </c>
      <c r="D99" s="169">
        <v>1.1670575084131261</v>
      </c>
      <c r="E99" s="169">
        <v>3.6527033877282875</v>
      </c>
      <c r="F99" s="169">
        <v>2.0094737092872799</v>
      </c>
      <c r="G99" s="178">
        <v>0.42706372328820574</v>
      </c>
      <c r="H99" s="170">
        <v>2.9509396030355899</v>
      </c>
      <c r="I99" s="77">
        <v>1.3287399670340601</v>
      </c>
      <c r="J99" s="171"/>
      <c r="K99" s="169">
        <v>1.1670575084131261</v>
      </c>
      <c r="L99" s="169">
        <v>3.6527033877282875</v>
      </c>
      <c r="M99" s="169">
        <v>2.0094737092872799</v>
      </c>
      <c r="N99" s="178">
        <v>0</v>
      </c>
      <c r="O99" s="77">
        <v>3.6527033877282875</v>
      </c>
      <c r="P99" s="77">
        <v>1.3989163455033298</v>
      </c>
    </row>
    <row r="100" spans="1:16" ht="15.5" x14ac:dyDescent="0.35">
      <c r="A100" s="64" t="s">
        <v>52</v>
      </c>
      <c r="B100" s="65">
        <v>320</v>
      </c>
      <c r="C100" s="64" t="s">
        <v>83</v>
      </c>
      <c r="D100" s="169">
        <v>1.1081296382371495</v>
      </c>
      <c r="E100" s="169">
        <v>2.4290382413358289</v>
      </c>
      <c r="F100" s="169">
        <v>1.6893663464373636</v>
      </c>
      <c r="G100" s="178">
        <v>0.49891996713515485</v>
      </c>
      <c r="H100" s="170">
        <v>2.0600011638422888</v>
      </c>
      <c r="I100" s="77">
        <v>1.1925038269739487</v>
      </c>
      <c r="J100" s="171"/>
      <c r="K100" s="169">
        <v>1.1081296382371495</v>
      </c>
      <c r="L100" s="169">
        <v>2.4290382413358289</v>
      </c>
      <c r="M100" s="169">
        <v>1.6893663464373636</v>
      </c>
      <c r="N100" s="178">
        <v>0.3407120945866528</v>
      </c>
      <c r="O100" s="77">
        <v>2.1770230807180941</v>
      </c>
      <c r="P100" s="77">
        <v>1.2042060186615291</v>
      </c>
    </row>
    <row r="101" spans="1:16" ht="15.5" x14ac:dyDescent="0.35">
      <c r="A101" s="64" t="s">
        <v>141</v>
      </c>
      <c r="B101" s="65">
        <v>867</v>
      </c>
      <c r="C101" s="64" t="s">
        <v>163</v>
      </c>
      <c r="D101" s="169">
        <v>1.148417094</v>
      </c>
      <c r="E101" s="169">
        <v>3.5637146726670896</v>
      </c>
      <c r="F101" s="169">
        <v>1.483958500844335</v>
      </c>
      <c r="G101" s="178">
        <v>0.32842618739984841</v>
      </c>
      <c r="H101" s="170">
        <v>2.8806682824340384</v>
      </c>
      <c r="I101" s="77">
        <v>1.306800503443404</v>
      </c>
      <c r="J101" s="171"/>
      <c r="K101" s="169">
        <v>1.148417094</v>
      </c>
      <c r="L101" s="169">
        <v>3.5637146726670896</v>
      </c>
      <c r="M101" s="169">
        <v>1.483958500844335</v>
      </c>
      <c r="N101" s="178">
        <v>0</v>
      </c>
      <c r="O101" s="77">
        <v>3.5637146726670896</v>
      </c>
      <c r="P101" s="77">
        <v>1.3751051424667091</v>
      </c>
    </row>
    <row r="102" spans="1:16" ht="15.5" x14ac:dyDescent="0.35">
      <c r="A102" s="64" t="s">
        <v>141</v>
      </c>
      <c r="B102" s="65">
        <v>846</v>
      </c>
      <c r="C102" s="64" t="s">
        <v>152</v>
      </c>
      <c r="D102" s="169">
        <v>1.0061107115442907</v>
      </c>
      <c r="E102" s="169">
        <v>3.9160691912756356</v>
      </c>
      <c r="F102" s="169">
        <v>1.3558479371658934</v>
      </c>
      <c r="G102" s="178">
        <v>0.13333486684511653</v>
      </c>
      <c r="H102" s="170">
        <v>3.5747024312648756</v>
      </c>
      <c r="I102" s="77">
        <v>1.2623588123619203</v>
      </c>
      <c r="J102" s="171"/>
      <c r="K102" s="169">
        <v>1.0061107115442907</v>
      </c>
      <c r="L102" s="169">
        <v>3.9160691912756356</v>
      </c>
      <c r="M102" s="169">
        <v>1.3558479371658934</v>
      </c>
      <c r="N102" s="178">
        <v>7.2104976420771391E-2</v>
      </c>
      <c r="O102" s="77">
        <v>3.7314644981160949</v>
      </c>
      <c r="P102" s="77">
        <v>1.2780350190470422</v>
      </c>
    </row>
    <row r="103" spans="1:16" ht="15.5" x14ac:dyDescent="0.35">
      <c r="A103" s="64" t="s">
        <v>141</v>
      </c>
      <c r="B103" s="65">
        <v>825</v>
      </c>
      <c r="C103" s="64" t="s">
        <v>142</v>
      </c>
      <c r="D103" s="169">
        <v>1.1058050681336651</v>
      </c>
      <c r="E103" s="169">
        <v>2.8418676669226346</v>
      </c>
      <c r="F103" s="169">
        <v>1.4828020822982129</v>
      </c>
      <c r="G103" s="178">
        <v>0.23212498142710425</v>
      </c>
      <c r="H103" s="170">
        <v>2.5263945933334742</v>
      </c>
      <c r="I103" s="77">
        <v>1.2372835138402796</v>
      </c>
      <c r="J103" s="171"/>
      <c r="K103" s="169">
        <v>1.1055644495382735</v>
      </c>
      <c r="L103" s="169">
        <v>2.8418676669226346</v>
      </c>
      <c r="M103" s="169">
        <v>1.4828020822982129</v>
      </c>
      <c r="N103" s="178">
        <v>0.21768879007079786</v>
      </c>
      <c r="O103" s="77">
        <v>2.5460143241788824</v>
      </c>
      <c r="P103" s="77">
        <v>1.2390529920485072</v>
      </c>
    </row>
    <row r="104" spans="1:16" ht="15.5" x14ac:dyDescent="0.35">
      <c r="A104" s="64" t="s">
        <v>141</v>
      </c>
      <c r="B104" s="65">
        <v>845</v>
      </c>
      <c r="C104" s="64" t="s">
        <v>151</v>
      </c>
      <c r="D104" s="169">
        <v>1.0061107115442907</v>
      </c>
      <c r="E104" s="169">
        <v>2.4499759421358309</v>
      </c>
      <c r="F104" s="169">
        <v>1.6530341145028349</v>
      </c>
      <c r="G104" s="178">
        <v>0.14733131585709397</v>
      </c>
      <c r="H104" s="170">
        <v>2.3325614540091046</v>
      </c>
      <c r="I104" s="77">
        <v>1.1381447146363433</v>
      </c>
      <c r="J104" s="171"/>
      <c r="K104" s="169">
        <v>1.0061107115442907</v>
      </c>
      <c r="L104" s="169">
        <v>2.4499759421358309</v>
      </c>
      <c r="M104" s="169">
        <v>1.6530341145028349</v>
      </c>
      <c r="N104" s="178">
        <v>0.13064518857677482</v>
      </c>
      <c r="O104" s="77">
        <v>2.345859326779999</v>
      </c>
      <c r="P104" s="77">
        <v>1.1394745019134327</v>
      </c>
    </row>
    <row r="105" spans="1:16" ht="15.5" x14ac:dyDescent="0.35">
      <c r="A105" s="64" t="s">
        <v>141</v>
      </c>
      <c r="B105" s="65">
        <v>850</v>
      </c>
      <c r="C105" s="64" t="s">
        <v>153</v>
      </c>
      <c r="D105" s="169">
        <v>1.0512291169011627</v>
      </c>
      <c r="E105" s="169">
        <v>2.4346394385552803</v>
      </c>
      <c r="F105" s="169">
        <v>1.5327922281995716</v>
      </c>
      <c r="G105" s="178">
        <v>5.0473686211974317E-2</v>
      </c>
      <c r="H105" s="170">
        <v>2.389119885448642</v>
      </c>
      <c r="I105" s="77">
        <v>1.1798952820657946</v>
      </c>
      <c r="J105" s="171"/>
      <c r="K105" s="169">
        <v>1.0512291169011627</v>
      </c>
      <c r="L105" s="169">
        <v>2.4346394385552803</v>
      </c>
      <c r="M105" s="169">
        <v>1.5327922281995716</v>
      </c>
      <c r="N105" s="178">
        <v>3.0203888423551734E-2</v>
      </c>
      <c r="O105" s="77">
        <v>2.4074001460386052</v>
      </c>
      <c r="P105" s="77">
        <v>1.1817233081247909</v>
      </c>
    </row>
    <row r="106" spans="1:16" ht="15.5" x14ac:dyDescent="0.35">
      <c r="A106" s="64" t="s">
        <v>141</v>
      </c>
      <c r="B106" s="65">
        <v>921</v>
      </c>
      <c r="C106" s="64" t="s">
        <v>196</v>
      </c>
      <c r="D106" s="169">
        <v>1.0512291169011627</v>
      </c>
      <c r="E106" s="169">
        <v>1.4860436000257777</v>
      </c>
      <c r="F106" s="169">
        <v>1.5106300103431167</v>
      </c>
      <c r="G106" s="178">
        <v>2.3728551860931219E-2</v>
      </c>
      <c r="H106" s="170">
        <v>1.4866269999380668</v>
      </c>
      <c r="I106" s="77">
        <v>1.0896459935147369</v>
      </c>
      <c r="J106" s="171"/>
      <c r="K106" s="169">
        <v>1.0512291169011627</v>
      </c>
      <c r="L106" s="169">
        <v>1.4860436000257777</v>
      </c>
      <c r="M106" s="169">
        <v>1.5106300103431167</v>
      </c>
      <c r="N106" s="178">
        <v>1.8889182770992035E-2</v>
      </c>
      <c r="O106" s="77">
        <v>1.4865080172239447</v>
      </c>
      <c r="P106" s="77">
        <v>1.0896340952433248</v>
      </c>
    </row>
    <row r="107" spans="1:16" ht="15.5" x14ac:dyDescent="0.35">
      <c r="A107" s="64" t="s">
        <v>141</v>
      </c>
      <c r="B107" s="65">
        <v>886</v>
      </c>
      <c r="C107" s="64" t="s">
        <v>181</v>
      </c>
      <c r="D107" s="169">
        <v>1.0147844275883493</v>
      </c>
      <c r="E107" s="169">
        <v>1.9564525231745942</v>
      </c>
      <c r="F107" s="169">
        <v>1.5902210348782646</v>
      </c>
      <c r="G107" s="178">
        <v>0.11841489411697381</v>
      </c>
      <c r="H107" s="170">
        <v>1.9130852602656825</v>
      </c>
      <c r="I107" s="77">
        <v>1.103136068097248</v>
      </c>
      <c r="J107" s="171"/>
      <c r="K107" s="169">
        <v>1.0109307066863549</v>
      </c>
      <c r="L107" s="169">
        <v>1.9564525231745942</v>
      </c>
      <c r="M107" s="169">
        <v>1.5902210348782646</v>
      </c>
      <c r="N107" s="178">
        <v>2.8102144134257101E-2</v>
      </c>
      <c r="O107" s="77">
        <v>1.9461606331039873</v>
      </c>
      <c r="P107" s="77">
        <v>1.1033606286594828</v>
      </c>
    </row>
    <row r="108" spans="1:16" ht="15.5" x14ac:dyDescent="0.35">
      <c r="A108" s="64" t="s">
        <v>141</v>
      </c>
      <c r="B108" s="65">
        <v>887</v>
      </c>
      <c r="C108" s="64" t="s">
        <v>182</v>
      </c>
      <c r="D108" s="169">
        <v>1.0025501017019141</v>
      </c>
      <c r="E108" s="169">
        <v>1.7103542450636784</v>
      </c>
      <c r="F108" s="169">
        <v>1.3980688847132783</v>
      </c>
      <c r="G108" s="178">
        <v>0.28574756322264333</v>
      </c>
      <c r="H108" s="170">
        <v>1.6211194643134463</v>
      </c>
      <c r="I108" s="77">
        <v>1.064152027792876</v>
      </c>
      <c r="J108" s="171"/>
      <c r="K108" s="169">
        <v>1.0025501017019141</v>
      </c>
      <c r="L108" s="169">
        <v>1.7103542450636784</v>
      </c>
      <c r="M108" s="169">
        <v>1.3980688847132783</v>
      </c>
      <c r="N108" s="178">
        <v>0.1122191586168598</v>
      </c>
      <c r="O108" s="77">
        <v>1.6753098446767938</v>
      </c>
      <c r="P108" s="77">
        <v>1.0695710658292108</v>
      </c>
    </row>
    <row r="109" spans="1:16" ht="15.5" x14ac:dyDescent="0.35">
      <c r="A109" s="64" t="s">
        <v>141</v>
      </c>
      <c r="B109" s="65">
        <v>826</v>
      </c>
      <c r="C109" s="64" t="s">
        <v>143</v>
      </c>
      <c r="D109" s="169">
        <v>1.103583766925897</v>
      </c>
      <c r="E109" s="169">
        <v>1.8888555352553407</v>
      </c>
      <c r="F109" s="169">
        <v>1.4856163526491077</v>
      </c>
      <c r="G109" s="178">
        <v>0.27166879229809371</v>
      </c>
      <c r="H109" s="170">
        <v>1.7793080335094347</v>
      </c>
      <c r="I109" s="77">
        <v>1.1607978168916611</v>
      </c>
      <c r="J109" s="171"/>
      <c r="K109" s="169">
        <v>1.103583766925897</v>
      </c>
      <c r="L109" s="169">
        <v>1.8888555352553407</v>
      </c>
      <c r="M109" s="169">
        <v>1.4856163526491077</v>
      </c>
      <c r="N109" s="178">
        <v>6.7898288662336284E-2</v>
      </c>
      <c r="O109" s="77">
        <v>1.8614762848347781</v>
      </c>
      <c r="P109" s="77">
        <v>1.1690146420241956</v>
      </c>
    </row>
    <row r="110" spans="1:16" ht="15.5" x14ac:dyDescent="0.35">
      <c r="A110" s="64" t="s">
        <v>141</v>
      </c>
      <c r="B110" s="65">
        <v>931</v>
      </c>
      <c r="C110" s="64" t="s">
        <v>200</v>
      </c>
      <c r="D110" s="169">
        <v>1.0801583124037386</v>
      </c>
      <c r="E110" s="169">
        <v>1.9371071944472671</v>
      </c>
      <c r="F110" s="169">
        <v>1.4641440229753548</v>
      </c>
      <c r="G110" s="178">
        <v>0.33502522158945097</v>
      </c>
      <c r="H110" s="170">
        <v>1.7786526031212402</v>
      </c>
      <c r="I110" s="77">
        <v>1.141991910235115</v>
      </c>
      <c r="J110" s="171"/>
      <c r="K110" s="169">
        <v>1.0801583124037386</v>
      </c>
      <c r="L110" s="169">
        <v>1.9371071944472671</v>
      </c>
      <c r="M110" s="169">
        <v>1.4641440229753548</v>
      </c>
      <c r="N110" s="178">
        <v>0.10544568359726901</v>
      </c>
      <c r="O110" s="77">
        <v>1.8872352695150789</v>
      </c>
      <c r="P110" s="77">
        <v>1.152850176874499</v>
      </c>
    </row>
    <row r="111" spans="1:16" ht="15.5" x14ac:dyDescent="0.35">
      <c r="A111" s="64" t="s">
        <v>141</v>
      </c>
      <c r="B111" s="65">
        <v>851</v>
      </c>
      <c r="C111" s="64" t="s">
        <v>154</v>
      </c>
      <c r="D111" s="169">
        <v>1.0512291169011627</v>
      </c>
      <c r="E111" s="169">
        <v>2.5069193638811527</v>
      </c>
      <c r="F111" s="169">
        <v>1.2736348625598934</v>
      </c>
      <c r="G111" s="178">
        <v>9.1975427861052464E-2</v>
      </c>
      <c r="H111" s="170">
        <v>2.3934874941977253</v>
      </c>
      <c r="I111" s="77">
        <v>1.1803320429407029</v>
      </c>
      <c r="J111" s="171"/>
      <c r="K111" s="169">
        <v>1.0512291169011627</v>
      </c>
      <c r="L111" s="169">
        <v>2.5069193638811527</v>
      </c>
      <c r="M111" s="169">
        <v>1.2736348625598934</v>
      </c>
      <c r="N111" s="178">
        <v>5.605600412332503E-2</v>
      </c>
      <c r="O111" s="77">
        <v>2.4377863627898551</v>
      </c>
      <c r="P111" s="77">
        <v>1.1847619297999159</v>
      </c>
    </row>
    <row r="112" spans="1:16" ht="15.5" x14ac:dyDescent="0.35">
      <c r="A112" s="64" t="s">
        <v>141</v>
      </c>
      <c r="B112" s="65">
        <v>870</v>
      </c>
      <c r="C112" s="64" t="s">
        <v>166</v>
      </c>
      <c r="D112" s="169">
        <v>1.1254795891274165</v>
      </c>
      <c r="E112" s="169">
        <v>3.7615118498397759</v>
      </c>
      <c r="F112" s="169">
        <v>1.5118049847432256</v>
      </c>
      <c r="G112" s="178">
        <v>0.37011887907454227</v>
      </c>
      <c r="H112" s="170">
        <v>2.9288528666839384</v>
      </c>
      <c r="I112" s="77">
        <v>1.2932689579703274</v>
      </c>
      <c r="J112" s="171"/>
      <c r="K112" s="169">
        <v>1.1254795891274165</v>
      </c>
      <c r="L112" s="169">
        <v>3.7615118498397759</v>
      </c>
      <c r="M112" s="169">
        <v>1.5118049847432256</v>
      </c>
      <c r="N112" s="178">
        <v>0.15329381878566498</v>
      </c>
      <c r="O112" s="77">
        <v>3.4166456933407989</v>
      </c>
      <c r="P112" s="77">
        <v>1.3420482406360132</v>
      </c>
    </row>
    <row r="113" spans="1:16" ht="15.5" x14ac:dyDescent="0.35">
      <c r="A113" s="64" t="s">
        <v>141</v>
      </c>
      <c r="B113" s="65">
        <v>871</v>
      </c>
      <c r="C113" s="64" t="s">
        <v>167</v>
      </c>
      <c r="D113" s="169">
        <v>1.148417094</v>
      </c>
      <c r="E113" s="169">
        <v>3.327522202457931</v>
      </c>
      <c r="F113" s="169">
        <v>1.7288329214020646</v>
      </c>
      <c r="G113" s="178">
        <v>0.5076718132146828</v>
      </c>
      <c r="H113" s="170">
        <v>2.5159127163774215</v>
      </c>
      <c r="I113" s="77">
        <v>1.2703249468377422</v>
      </c>
      <c r="J113" s="171"/>
      <c r="K113" s="169">
        <v>1.148417094</v>
      </c>
      <c r="L113" s="169">
        <v>3.327522202457931</v>
      </c>
      <c r="M113" s="169">
        <v>1.7288329214020646</v>
      </c>
      <c r="N113" s="178">
        <v>0.14596881997015387</v>
      </c>
      <c r="O113" s="77">
        <v>3.0941634146032722</v>
      </c>
      <c r="P113" s="77">
        <v>1.3281500166603273</v>
      </c>
    </row>
    <row r="114" spans="1:16" ht="15.5" x14ac:dyDescent="0.35">
      <c r="A114" s="64" t="s">
        <v>141</v>
      </c>
      <c r="B114" s="65">
        <v>852</v>
      </c>
      <c r="C114" s="64" t="s">
        <v>155</v>
      </c>
      <c r="D114" s="169">
        <v>1.0512291169011627</v>
      </c>
      <c r="E114" s="169">
        <v>2.6544307963935978</v>
      </c>
      <c r="F114" s="169">
        <v>1.3418817502507772</v>
      </c>
      <c r="G114" s="178">
        <v>0.11684426272345261</v>
      </c>
      <c r="H114" s="170">
        <v>2.5010669708086688</v>
      </c>
      <c r="I114" s="77">
        <v>1.1910899906017973</v>
      </c>
      <c r="J114" s="171"/>
      <c r="K114" s="169">
        <v>1.0512291169011627</v>
      </c>
      <c r="L114" s="169">
        <v>2.6544307963935978</v>
      </c>
      <c r="M114" s="169">
        <v>1.3418817502507772</v>
      </c>
      <c r="N114" s="178">
        <v>5.6495775983640313E-2</v>
      </c>
      <c r="O114" s="77">
        <v>2.5802773195151723</v>
      </c>
      <c r="P114" s="77">
        <v>1.1990110254724475</v>
      </c>
    </row>
    <row r="115" spans="1:16" ht="15.5" x14ac:dyDescent="0.35">
      <c r="A115" s="64" t="s">
        <v>141</v>
      </c>
      <c r="B115" s="65">
        <v>936</v>
      </c>
      <c r="C115" s="64" t="s">
        <v>203</v>
      </c>
      <c r="D115" s="169">
        <v>1.148417094</v>
      </c>
      <c r="E115" s="169">
        <v>3.8982283269555098</v>
      </c>
      <c r="F115" s="169">
        <v>1.510488534669606</v>
      </c>
      <c r="G115" s="178">
        <v>0.20854470346765008</v>
      </c>
      <c r="H115" s="170">
        <v>3.4002778400153377</v>
      </c>
      <c r="I115" s="77">
        <v>1.358761459201534</v>
      </c>
      <c r="J115" s="171"/>
      <c r="K115" s="169">
        <v>1.148417094</v>
      </c>
      <c r="L115" s="169">
        <v>3.8982283269555098</v>
      </c>
      <c r="M115" s="169">
        <v>1.510488534669606</v>
      </c>
      <c r="N115" s="178">
        <v>0.20248575516301853</v>
      </c>
      <c r="O115" s="77">
        <v>3.4147450319817096</v>
      </c>
      <c r="P115" s="77">
        <v>1.360208178398171</v>
      </c>
    </row>
    <row r="116" spans="1:16" ht="15.5" x14ac:dyDescent="0.35">
      <c r="A116" s="64" t="s">
        <v>141</v>
      </c>
      <c r="B116" s="65">
        <v>869</v>
      </c>
      <c r="C116" s="64" t="s">
        <v>165</v>
      </c>
      <c r="D116" s="169">
        <v>1.1254795891274165</v>
      </c>
      <c r="E116" s="169">
        <v>2.7756416269241719</v>
      </c>
      <c r="F116" s="169">
        <v>1.6150593211937145</v>
      </c>
      <c r="G116" s="178">
        <v>0.24255296012073274</v>
      </c>
      <c r="H116" s="170">
        <v>2.4941389532055043</v>
      </c>
      <c r="I116" s="77">
        <v>1.2497975666224839</v>
      </c>
      <c r="J116" s="171"/>
      <c r="K116" s="169">
        <v>1.1254795891274165</v>
      </c>
      <c r="L116" s="169">
        <v>2.7756416269241719</v>
      </c>
      <c r="M116" s="169">
        <v>1.6150593211937145</v>
      </c>
      <c r="N116" s="178">
        <v>0.21893370951820687</v>
      </c>
      <c r="O116" s="77">
        <v>2.521551037529409</v>
      </c>
      <c r="P116" s="77">
        <v>1.2525387750548744</v>
      </c>
    </row>
    <row r="117" spans="1:16" ht="15.5" x14ac:dyDescent="0.35">
      <c r="A117" s="64" t="s">
        <v>141</v>
      </c>
      <c r="B117" s="65">
        <v>938</v>
      </c>
      <c r="C117" s="64" t="s">
        <v>205</v>
      </c>
      <c r="D117" s="169">
        <v>1.0232930308780468</v>
      </c>
      <c r="E117" s="169">
        <v>3.3018230867946432</v>
      </c>
      <c r="F117" s="169">
        <v>1.6285398043016759</v>
      </c>
      <c r="G117" s="178">
        <v>7.8789131723156686E-2</v>
      </c>
      <c r="H117" s="170">
        <v>3.1699865498401487</v>
      </c>
      <c r="I117" s="77">
        <v>1.2356330796864525</v>
      </c>
      <c r="J117" s="171"/>
      <c r="K117" s="169">
        <v>1.0269088697787772</v>
      </c>
      <c r="L117" s="169">
        <v>3.3018230867946432</v>
      </c>
      <c r="M117" s="169">
        <v>1.6285398043016759</v>
      </c>
      <c r="N117" s="178">
        <v>5.2207699486200451E-2</v>
      </c>
      <c r="O117" s="77">
        <v>3.2144648160269673</v>
      </c>
      <c r="P117" s="77">
        <v>1.2429735774257185</v>
      </c>
    </row>
    <row r="118" spans="1:16" ht="15.5" x14ac:dyDescent="0.35">
      <c r="A118" s="64" t="s">
        <v>141</v>
      </c>
      <c r="B118" s="65">
        <v>868</v>
      </c>
      <c r="C118" s="64" t="s">
        <v>164</v>
      </c>
      <c r="D118" s="169">
        <v>1.148417094</v>
      </c>
      <c r="E118" s="169">
        <v>3.1517971540140572</v>
      </c>
      <c r="F118" s="169">
        <v>1.5013363270545941</v>
      </c>
      <c r="G118" s="178">
        <v>0.23690020129679593</v>
      </c>
      <c r="H118" s="170">
        <v>2.7608026518748838</v>
      </c>
      <c r="I118" s="77">
        <v>1.2948139403874885</v>
      </c>
      <c r="J118" s="171"/>
      <c r="K118" s="169">
        <v>1.148417094</v>
      </c>
      <c r="L118" s="169">
        <v>3.1517971540140572</v>
      </c>
      <c r="M118" s="169">
        <v>1.5013363270545941</v>
      </c>
      <c r="N118" s="178">
        <v>0.16239729212259224</v>
      </c>
      <c r="O118" s="77">
        <v>2.8837667849614261</v>
      </c>
      <c r="P118" s="77">
        <v>1.3071103536961428</v>
      </c>
    </row>
    <row r="119" spans="1:16" ht="15.5" x14ac:dyDescent="0.35">
      <c r="A119" s="64" t="s">
        <v>141</v>
      </c>
      <c r="B119" s="65">
        <v>872</v>
      </c>
      <c r="C119" s="64" t="s">
        <v>168</v>
      </c>
      <c r="D119" s="169">
        <v>1.1254795891274165</v>
      </c>
      <c r="E119" s="169">
        <v>3.0585467211763935</v>
      </c>
      <c r="F119" s="169">
        <v>1.5661825434993579</v>
      </c>
      <c r="G119" s="178">
        <v>0.25072739323707915</v>
      </c>
      <c r="H119" s="170">
        <v>2.6843701411470331</v>
      </c>
      <c r="I119" s="77">
        <v>1.2688206854166366</v>
      </c>
      <c r="J119" s="171"/>
      <c r="K119" s="169">
        <v>1.1254795891274165</v>
      </c>
      <c r="L119" s="169">
        <v>3.0585467211763935</v>
      </c>
      <c r="M119" s="169">
        <v>1.5661825434993579</v>
      </c>
      <c r="N119" s="178">
        <v>4.0041727083376312E-2</v>
      </c>
      <c r="O119" s="77">
        <v>2.9987898820648424</v>
      </c>
      <c r="P119" s="77">
        <v>1.3002626595084177</v>
      </c>
    </row>
    <row r="120" spans="1:16" ht="15.5" x14ac:dyDescent="0.35">
      <c r="A120" s="64" t="s">
        <v>123</v>
      </c>
      <c r="B120" s="65">
        <v>800</v>
      </c>
      <c r="C120" s="64" t="s">
        <v>124</v>
      </c>
      <c r="D120" s="169">
        <v>1.0527890414904892</v>
      </c>
      <c r="E120" s="169">
        <v>1.81288263376241</v>
      </c>
      <c r="F120" s="169">
        <v>1.2524265778952663</v>
      </c>
      <c r="G120" s="178">
        <v>0.13717413562044603</v>
      </c>
      <c r="H120" s="170">
        <v>1.7360025587455901</v>
      </c>
      <c r="I120" s="77">
        <v>1.1158314890669505</v>
      </c>
      <c r="J120" s="171"/>
      <c r="K120" s="169">
        <v>1.0527890414904892</v>
      </c>
      <c r="L120" s="169">
        <v>1.81288263376241</v>
      </c>
      <c r="M120" s="169">
        <v>1.2524265778952663</v>
      </c>
      <c r="N120" s="178">
        <v>0.19038622291892238</v>
      </c>
      <c r="O120" s="77">
        <v>1.7061795221738278</v>
      </c>
      <c r="P120" s="77">
        <v>1.1128491854097744</v>
      </c>
    </row>
    <row r="121" spans="1:16" ht="15.5" x14ac:dyDescent="0.35">
      <c r="A121" s="64" t="s">
        <v>123</v>
      </c>
      <c r="B121" s="65">
        <v>839</v>
      </c>
      <c r="C121" s="64" t="s">
        <v>148</v>
      </c>
      <c r="D121" s="169">
        <v>1</v>
      </c>
      <c r="E121" s="169">
        <v>1.7291885172413979</v>
      </c>
      <c r="F121" s="169">
        <v>1.3380247346512835</v>
      </c>
      <c r="G121" s="178">
        <v>6.8233356887992869E-2</v>
      </c>
      <c r="H121" s="170">
        <v>1.7024980992622694</v>
      </c>
      <c r="I121" s="77">
        <v>1.070249809926227</v>
      </c>
      <c r="J121" s="171"/>
      <c r="K121" s="169">
        <v>1</v>
      </c>
      <c r="L121" s="169">
        <v>1.7291885172413979</v>
      </c>
      <c r="M121" s="169">
        <v>1.3380247346512835</v>
      </c>
      <c r="N121" s="178">
        <v>5.7394538080872302E-3</v>
      </c>
      <c r="O121" s="77">
        <v>1.7269434507798254</v>
      </c>
      <c r="P121" s="77">
        <v>1.0726943450779827</v>
      </c>
    </row>
    <row r="122" spans="1:16" ht="15.5" x14ac:dyDescent="0.35">
      <c r="A122" s="64" t="s">
        <v>123</v>
      </c>
      <c r="B122" s="65">
        <v>801</v>
      </c>
      <c r="C122" s="64" t="s">
        <v>125</v>
      </c>
      <c r="D122" s="169">
        <v>1.0527890414904892</v>
      </c>
      <c r="E122" s="169">
        <v>1.8120184005563689</v>
      </c>
      <c r="F122" s="169">
        <v>1.2321451606251779</v>
      </c>
      <c r="G122" s="178">
        <v>0.31982667784097718</v>
      </c>
      <c r="H122" s="170">
        <v>1.6265594686602922</v>
      </c>
      <c r="I122" s="77">
        <v>1.1048871800584208</v>
      </c>
      <c r="J122" s="171"/>
      <c r="K122" s="169">
        <v>1.0527890414904892</v>
      </c>
      <c r="L122" s="169">
        <v>1.8120184005563689</v>
      </c>
      <c r="M122" s="169">
        <v>1.2321451606251779</v>
      </c>
      <c r="N122" s="178">
        <v>0.41535455884979811</v>
      </c>
      <c r="O122" s="77">
        <v>1.571165406795946</v>
      </c>
      <c r="P122" s="77">
        <v>1.0993477738719861</v>
      </c>
    </row>
    <row r="123" spans="1:16" ht="15.5" x14ac:dyDescent="0.35">
      <c r="A123" s="64" t="s">
        <v>123</v>
      </c>
      <c r="B123" s="65">
        <v>908</v>
      </c>
      <c r="C123" s="64" t="s">
        <v>192</v>
      </c>
      <c r="D123" s="169">
        <v>1</v>
      </c>
      <c r="E123" s="169">
        <v>1.4018296356713369</v>
      </c>
      <c r="F123" s="169">
        <v>1.4822582406869571</v>
      </c>
      <c r="G123" s="178">
        <v>0.20192570495826356</v>
      </c>
      <c r="H123" s="170">
        <v>1.4180702384379258</v>
      </c>
      <c r="I123" s="77">
        <v>1.0418070238437926</v>
      </c>
      <c r="J123" s="171"/>
      <c r="K123" s="169">
        <v>1</v>
      </c>
      <c r="L123" s="169">
        <v>1.4018296356713369</v>
      </c>
      <c r="M123" s="169">
        <v>1.4822582406869571</v>
      </c>
      <c r="N123" s="178">
        <v>0.12009890247589795</v>
      </c>
      <c r="O123" s="77">
        <v>1.4114890228613803</v>
      </c>
      <c r="P123" s="77">
        <v>1.0411489022861382</v>
      </c>
    </row>
    <row r="124" spans="1:16" ht="15.5" x14ac:dyDescent="0.35">
      <c r="A124" s="64" t="s">
        <v>123</v>
      </c>
      <c r="B124" s="65">
        <v>878</v>
      </c>
      <c r="C124" s="64" t="s">
        <v>173</v>
      </c>
      <c r="D124" s="169">
        <v>1</v>
      </c>
      <c r="E124" s="169">
        <v>1.5286982587334983</v>
      </c>
      <c r="F124" s="169">
        <v>1.3643338976811143</v>
      </c>
      <c r="G124" s="178">
        <v>0.26687980919887</v>
      </c>
      <c r="H124" s="170">
        <v>1.4848327294167438</v>
      </c>
      <c r="I124" s="77">
        <v>1.0484832729416744</v>
      </c>
      <c r="J124" s="171"/>
      <c r="K124" s="169">
        <v>1</v>
      </c>
      <c r="L124" s="169">
        <v>1.5286982587334983</v>
      </c>
      <c r="M124" s="169">
        <v>1.3643338976811143</v>
      </c>
      <c r="N124" s="178">
        <v>0.1442219070038997</v>
      </c>
      <c r="O124" s="77">
        <v>1.5049933171390459</v>
      </c>
      <c r="P124" s="77">
        <v>1.0504993317139046</v>
      </c>
    </row>
    <row r="125" spans="1:16" ht="15.5" x14ac:dyDescent="0.35">
      <c r="A125" s="64" t="s">
        <v>123</v>
      </c>
      <c r="B125" s="65">
        <v>838</v>
      </c>
      <c r="C125" s="64" t="s">
        <v>147</v>
      </c>
      <c r="D125" s="169">
        <v>1</v>
      </c>
      <c r="E125" s="169">
        <v>1.6619749047755452</v>
      </c>
      <c r="F125" s="169">
        <v>1.5906755976179794</v>
      </c>
      <c r="G125" s="178">
        <v>0.11168418436763046</v>
      </c>
      <c r="H125" s="170">
        <v>1.6540118998096751</v>
      </c>
      <c r="I125" s="77">
        <v>1.0654011899809677</v>
      </c>
      <c r="J125" s="171"/>
      <c r="K125" s="169">
        <v>1</v>
      </c>
      <c r="L125" s="169">
        <v>1.6619749047755452</v>
      </c>
      <c r="M125" s="169">
        <v>1.5906755976179794</v>
      </c>
      <c r="N125" s="178">
        <v>6.6131245901943803E-2</v>
      </c>
      <c r="O125" s="77">
        <v>1.6572597927612698</v>
      </c>
      <c r="P125" s="77">
        <v>1.0657259792761271</v>
      </c>
    </row>
    <row r="126" spans="1:16" ht="15.5" x14ac:dyDescent="0.35">
      <c r="A126" s="64" t="s">
        <v>123</v>
      </c>
      <c r="B126" s="65">
        <v>916</v>
      </c>
      <c r="C126" s="64" t="s">
        <v>194</v>
      </c>
      <c r="D126" s="169">
        <v>1.0227477508899505</v>
      </c>
      <c r="E126" s="169">
        <v>1.4577167724388023</v>
      </c>
      <c r="F126" s="169">
        <v>1.3567540890604803</v>
      </c>
      <c r="G126" s="178">
        <v>3.3886972123211401E-2</v>
      </c>
      <c r="H126" s="170">
        <v>1.4542954528016765</v>
      </c>
      <c r="I126" s="77">
        <v>1.0636277459921282</v>
      </c>
      <c r="J126" s="171"/>
      <c r="K126" s="169">
        <v>1.0227477508899505</v>
      </c>
      <c r="L126" s="169">
        <v>1.4577167724388023</v>
      </c>
      <c r="M126" s="169">
        <v>1.3567540890604803</v>
      </c>
      <c r="N126" s="178">
        <v>4.6924858112945562E-2</v>
      </c>
      <c r="O126" s="77">
        <v>1.4529791128465723</v>
      </c>
      <c r="P126" s="77">
        <v>1.0634961119966178</v>
      </c>
    </row>
    <row r="127" spans="1:16" ht="15.5" x14ac:dyDescent="0.35">
      <c r="A127" s="64" t="s">
        <v>123</v>
      </c>
      <c r="B127" s="65">
        <v>802</v>
      </c>
      <c r="C127" s="64" t="s">
        <v>126</v>
      </c>
      <c r="D127" s="169">
        <v>1.0527890414904892</v>
      </c>
      <c r="E127" s="169">
        <v>1.6915072758536904</v>
      </c>
      <c r="F127" s="169">
        <v>1.4821765120549035</v>
      </c>
      <c r="G127" s="178">
        <v>0.15050674805604544</v>
      </c>
      <c r="H127" s="170">
        <v>1.6600015833262469</v>
      </c>
      <c r="I127" s="77">
        <v>1.1082313915250164</v>
      </c>
      <c r="J127" s="171"/>
      <c r="K127" s="169">
        <v>1.0527890414904892</v>
      </c>
      <c r="L127" s="169">
        <v>1.6915072758536904</v>
      </c>
      <c r="M127" s="169">
        <v>1.4821765120549035</v>
      </c>
      <c r="N127" s="178">
        <v>0.11372072312071022</v>
      </c>
      <c r="O127" s="77">
        <v>1.6677020300230818</v>
      </c>
      <c r="P127" s="77">
        <v>1.1090014361946998</v>
      </c>
    </row>
    <row r="128" spans="1:16" ht="15.5" x14ac:dyDescent="0.35">
      <c r="A128" s="64" t="s">
        <v>123</v>
      </c>
      <c r="B128" s="65">
        <v>879</v>
      </c>
      <c r="C128" s="64" t="s">
        <v>174</v>
      </c>
      <c r="D128" s="169">
        <v>1</v>
      </c>
      <c r="E128" s="169">
        <v>1.8622383568989305</v>
      </c>
      <c r="F128" s="169">
        <v>1.4340223385168172</v>
      </c>
      <c r="G128" s="178">
        <v>0.26122685723785677</v>
      </c>
      <c r="H128" s="170">
        <v>1.7503768321980626</v>
      </c>
      <c r="I128" s="77">
        <v>1.0750376832198063</v>
      </c>
      <c r="J128" s="171"/>
      <c r="K128" s="169">
        <v>1</v>
      </c>
      <c r="L128" s="169">
        <v>1.8622383568989305</v>
      </c>
      <c r="M128" s="169">
        <v>1.4340223385168172</v>
      </c>
      <c r="N128" s="178">
        <v>0.19038768887927926</v>
      </c>
      <c r="O128" s="77">
        <v>1.7807112988180729</v>
      </c>
      <c r="P128" s="77">
        <v>1.0780711298818073</v>
      </c>
    </row>
    <row r="129" spans="1:16" ht="15.5" x14ac:dyDescent="0.35">
      <c r="A129" s="64" t="s">
        <v>123</v>
      </c>
      <c r="B129" s="65">
        <v>933</v>
      </c>
      <c r="C129" s="64" t="s">
        <v>201</v>
      </c>
      <c r="D129" s="169">
        <v>1</v>
      </c>
      <c r="E129" s="169">
        <v>1.376683091348015</v>
      </c>
      <c r="F129" s="169">
        <v>1.4173335057071703</v>
      </c>
      <c r="G129" s="178">
        <v>0.15325651366118723</v>
      </c>
      <c r="H129" s="170">
        <v>1.3829130321315819</v>
      </c>
      <c r="I129" s="77">
        <v>1.0382913032131582</v>
      </c>
      <c r="J129" s="171"/>
      <c r="K129" s="169">
        <v>1</v>
      </c>
      <c r="L129" s="169">
        <v>1.376683091348015</v>
      </c>
      <c r="M129" s="169">
        <v>1.4173335057071703</v>
      </c>
      <c r="N129" s="178">
        <v>0.15571474364150689</v>
      </c>
      <c r="O129" s="77">
        <v>1.3830129601988719</v>
      </c>
      <c r="P129" s="77">
        <v>1.0383012960198872</v>
      </c>
    </row>
    <row r="130" spans="1:16" ht="15.5" x14ac:dyDescent="0.35">
      <c r="A130" s="64" t="s">
        <v>123</v>
      </c>
      <c r="B130" s="65">
        <v>803</v>
      </c>
      <c r="C130" s="64" t="s">
        <v>127</v>
      </c>
      <c r="D130" s="169">
        <v>1.0527890414904892</v>
      </c>
      <c r="E130" s="169">
        <v>1.9083857795720671</v>
      </c>
      <c r="F130" s="169">
        <v>1.3801095744695286</v>
      </c>
      <c r="G130" s="178">
        <v>2.3186267654531179E-2</v>
      </c>
      <c r="H130" s="170">
        <v>1.8961370260850396</v>
      </c>
      <c r="I130" s="77">
        <v>1.1318449358008955</v>
      </c>
      <c r="J130" s="171"/>
      <c r="K130" s="169">
        <v>1.0527890414904892</v>
      </c>
      <c r="L130" s="169">
        <v>1.9083857795720671</v>
      </c>
      <c r="M130" s="169">
        <v>1.3801095744695286</v>
      </c>
      <c r="N130" s="178">
        <v>4.7786887788007397E-3</v>
      </c>
      <c r="O130" s="77">
        <v>1.9058613119986363</v>
      </c>
      <c r="P130" s="77">
        <v>1.1328173643922552</v>
      </c>
    </row>
    <row r="131" spans="1:16" ht="15.5" x14ac:dyDescent="0.35">
      <c r="A131" s="64" t="s">
        <v>123</v>
      </c>
      <c r="B131" s="65">
        <v>866</v>
      </c>
      <c r="C131" s="64" t="s">
        <v>162</v>
      </c>
      <c r="D131" s="169">
        <v>1.0259021427190396</v>
      </c>
      <c r="E131" s="169">
        <v>1.9815453581851539</v>
      </c>
      <c r="F131" s="169">
        <v>1.2507009466484211</v>
      </c>
      <c r="G131" s="178">
        <v>0.34572979076230292</v>
      </c>
      <c r="H131" s="170">
        <v>1.7288706727047607</v>
      </c>
      <c r="I131" s="77">
        <v>1.0936087814457078</v>
      </c>
      <c r="J131" s="171"/>
      <c r="K131" s="169">
        <v>1.0259021427190396</v>
      </c>
      <c r="L131" s="169">
        <v>1.9815453581851539</v>
      </c>
      <c r="M131" s="169">
        <v>1.2507009466484211</v>
      </c>
      <c r="N131" s="178">
        <v>0.24666950071232668</v>
      </c>
      <c r="O131" s="77">
        <v>1.8012683320929936</v>
      </c>
      <c r="P131" s="77">
        <v>1.1008485473845311</v>
      </c>
    </row>
    <row r="132" spans="1:16" ht="15.5" x14ac:dyDescent="0.35">
      <c r="A132" s="64" t="s">
        <v>123</v>
      </c>
      <c r="B132" s="65">
        <v>880</v>
      </c>
      <c r="C132" s="64" t="s">
        <v>175</v>
      </c>
      <c r="D132" s="169">
        <v>1</v>
      </c>
      <c r="E132" s="169">
        <v>1.8605723976806345</v>
      </c>
      <c r="F132" s="169">
        <v>1.6396176876799275</v>
      </c>
      <c r="G132" s="178">
        <v>0.39243218652098466</v>
      </c>
      <c r="H132" s="170">
        <v>1.773862657712947</v>
      </c>
      <c r="I132" s="77">
        <v>1.0773862657712947</v>
      </c>
      <c r="J132" s="171"/>
      <c r="K132" s="169">
        <v>1</v>
      </c>
      <c r="L132" s="169">
        <v>1.8605723976806345</v>
      </c>
      <c r="M132" s="169">
        <v>1.6396176876799275</v>
      </c>
      <c r="N132" s="178">
        <v>0.20234533404050073</v>
      </c>
      <c r="O132" s="77">
        <v>1.8158632430777195</v>
      </c>
      <c r="P132" s="77">
        <v>1.0815863243077721</v>
      </c>
    </row>
    <row r="133" spans="1:16" ht="15.5" x14ac:dyDescent="0.35">
      <c r="A133" s="64" t="s">
        <v>123</v>
      </c>
      <c r="B133" s="65">
        <v>865</v>
      </c>
      <c r="C133" s="64" t="s">
        <v>161</v>
      </c>
      <c r="D133" s="169">
        <v>1.0259021427190396</v>
      </c>
      <c r="E133" s="169">
        <v>1.4547920505700664</v>
      </c>
      <c r="F133" s="169">
        <v>1.3753439715873845</v>
      </c>
      <c r="G133" s="178">
        <v>7.0174347263438186E-2</v>
      </c>
      <c r="H133" s="170">
        <v>1.4492168334861226</v>
      </c>
      <c r="I133" s="77">
        <v>1.065643397523844</v>
      </c>
      <c r="J133" s="171"/>
      <c r="K133" s="169">
        <v>1.0259021427190396</v>
      </c>
      <c r="L133" s="169">
        <v>1.4547920505700664</v>
      </c>
      <c r="M133" s="169">
        <v>1.3753439715873845</v>
      </c>
      <c r="N133" s="178">
        <v>5.249291680414616E-2</v>
      </c>
      <c r="O133" s="77">
        <v>1.4506215891697791</v>
      </c>
      <c r="P133" s="77">
        <v>1.0657838730922096</v>
      </c>
    </row>
    <row r="134" spans="1:16" ht="15.5" x14ac:dyDescent="0.35">
      <c r="A134" s="64" t="s">
        <v>84</v>
      </c>
      <c r="B134" s="65">
        <v>330</v>
      </c>
      <c r="C134" s="64" t="s">
        <v>85</v>
      </c>
      <c r="D134" s="169">
        <v>1.0122018986559222</v>
      </c>
      <c r="E134" s="169">
        <v>1.8297721887901979</v>
      </c>
      <c r="F134" s="169">
        <v>1.0747364742348717</v>
      </c>
      <c r="G134" s="178">
        <v>0.40434771489365262</v>
      </c>
      <c r="H134" s="170">
        <v>1.5244752229466556</v>
      </c>
      <c r="I134" s="77">
        <v>1.0622090412194034</v>
      </c>
      <c r="J134" s="171"/>
      <c r="K134" s="169">
        <v>1.0122018986559222</v>
      </c>
      <c r="L134" s="169">
        <v>1.8297721887901979</v>
      </c>
      <c r="M134" s="169">
        <v>1.0747364742348717</v>
      </c>
      <c r="N134" s="178">
        <v>0.1831672728163575</v>
      </c>
      <c r="O134" s="77">
        <v>1.6914743560761492</v>
      </c>
      <c r="P134" s="77">
        <v>1.0789089545323527</v>
      </c>
    </row>
    <row r="135" spans="1:16" ht="15.5" x14ac:dyDescent="0.35">
      <c r="A135" s="64" t="s">
        <v>84</v>
      </c>
      <c r="B135" s="65">
        <v>331</v>
      </c>
      <c r="C135" s="64" t="s">
        <v>86</v>
      </c>
      <c r="D135" s="169">
        <v>1.0122018986559222</v>
      </c>
      <c r="E135" s="169">
        <v>1.8393081078106117</v>
      </c>
      <c r="F135" s="169">
        <v>1.3460202799885181</v>
      </c>
      <c r="G135" s="178">
        <v>0.43105980985770087</v>
      </c>
      <c r="H135" s="170">
        <v>1.626671550544502</v>
      </c>
      <c r="I135" s="77">
        <v>1.072428673979188</v>
      </c>
      <c r="J135" s="171"/>
      <c r="K135" s="169">
        <v>1.0122018986559222</v>
      </c>
      <c r="L135" s="169">
        <v>1.8393081078106117</v>
      </c>
      <c r="M135" s="169">
        <v>1.3460202799885181</v>
      </c>
      <c r="N135" s="178">
        <v>0.14359353108343917</v>
      </c>
      <c r="O135" s="77">
        <v>1.7684751667731577</v>
      </c>
      <c r="P135" s="77">
        <v>1.0866090356020537</v>
      </c>
    </row>
    <row r="136" spans="1:16" ht="15.5" x14ac:dyDescent="0.35">
      <c r="A136" s="64" t="s">
        <v>84</v>
      </c>
      <c r="B136" s="65">
        <v>332</v>
      </c>
      <c r="C136" s="64" t="s">
        <v>87</v>
      </c>
      <c r="D136" s="169">
        <v>1.0122018986559222</v>
      </c>
      <c r="E136" s="169">
        <v>1.2657948896478759</v>
      </c>
      <c r="F136" s="169">
        <v>1.1810589790160557</v>
      </c>
      <c r="G136" s="178">
        <v>0.31855736810389024</v>
      </c>
      <c r="H136" s="170">
        <v>1.2388016409731168</v>
      </c>
      <c r="I136" s="77">
        <v>1.0336416830220496</v>
      </c>
      <c r="J136" s="171"/>
      <c r="K136" s="169">
        <v>1.0122018986559222</v>
      </c>
      <c r="L136" s="169">
        <v>1.2657948896478759</v>
      </c>
      <c r="M136" s="169">
        <v>1.1810589790160557</v>
      </c>
      <c r="N136" s="178">
        <v>7.7256154164249011E-2</v>
      </c>
      <c r="O136" s="77">
        <v>1.259248519072856</v>
      </c>
      <c r="P136" s="77">
        <v>1.0356863708320234</v>
      </c>
    </row>
    <row r="137" spans="1:16" ht="15.5" x14ac:dyDescent="0.35">
      <c r="A137" s="64" t="s">
        <v>84</v>
      </c>
      <c r="B137" s="65">
        <v>884</v>
      </c>
      <c r="C137" s="64" t="s">
        <v>179</v>
      </c>
      <c r="D137" s="169">
        <v>1</v>
      </c>
      <c r="E137" s="169">
        <v>1.0721126867055286</v>
      </c>
      <c r="F137" s="169">
        <v>1.2470341462904215</v>
      </c>
      <c r="G137" s="178">
        <v>0.17789273326322927</v>
      </c>
      <c r="H137" s="170">
        <v>1.1032299432574786</v>
      </c>
      <c r="I137" s="77">
        <v>1.0103229943257479</v>
      </c>
      <c r="J137" s="171"/>
      <c r="K137" s="169">
        <v>1</v>
      </c>
      <c r="L137" s="169">
        <v>1.0721126867055286</v>
      </c>
      <c r="M137" s="169">
        <v>1.2470341462904215</v>
      </c>
      <c r="N137" s="178">
        <v>7.7522960195887919E-2</v>
      </c>
      <c r="O137" s="77">
        <v>1.0856731160543349</v>
      </c>
      <c r="P137" s="77">
        <v>1.0085673116054337</v>
      </c>
    </row>
    <row r="138" spans="1:16" ht="15.5" x14ac:dyDescent="0.35">
      <c r="A138" s="64" t="s">
        <v>84</v>
      </c>
      <c r="B138" s="65">
        <v>333</v>
      </c>
      <c r="C138" s="64" t="s">
        <v>88</v>
      </c>
      <c r="D138" s="169">
        <v>1.0122018986559222</v>
      </c>
      <c r="E138" s="169">
        <v>1.7185704206532435</v>
      </c>
      <c r="F138" s="169">
        <v>1.1397999969269457</v>
      </c>
      <c r="G138" s="178">
        <v>0.48289908082633193</v>
      </c>
      <c r="H138" s="170">
        <v>1.4390827150263474</v>
      </c>
      <c r="I138" s="77">
        <v>1.0536697904273726</v>
      </c>
      <c r="J138" s="171"/>
      <c r="K138" s="169">
        <v>1.0122018986559222</v>
      </c>
      <c r="L138" s="169">
        <v>1.7185704206532435</v>
      </c>
      <c r="M138" s="169">
        <v>1.1397999969269457</v>
      </c>
      <c r="N138" s="178">
        <v>6.3370632636869872E-2</v>
      </c>
      <c r="O138" s="77">
        <v>1.6818933727501986</v>
      </c>
      <c r="P138" s="77">
        <v>1.0779508561997577</v>
      </c>
    </row>
    <row r="139" spans="1:16" ht="15.5" x14ac:dyDescent="0.35">
      <c r="A139" s="64" t="s">
        <v>84</v>
      </c>
      <c r="B139" s="65">
        <v>893</v>
      </c>
      <c r="C139" s="64" t="s">
        <v>188</v>
      </c>
      <c r="D139" s="169">
        <v>1</v>
      </c>
      <c r="E139" s="169">
        <v>1.2498631310057569</v>
      </c>
      <c r="F139" s="169">
        <v>1.0524063278194784</v>
      </c>
      <c r="G139" s="178">
        <v>0.32072106322657351</v>
      </c>
      <c r="H139" s="170">
        <v>1.1865345751465333</v>
      </c>
      <c r="I139" s="77">
        <v>1.0186534575146535</v>
      </c>
      <c r="J139" s="171"/>
      <c r="K139" s="169">
        <v>1</v>
      </c>
      <c r="L139" s="169">
        <v>1.2498631310057569</v>
      </c>
      <c r="M139" s="169">
        <v>1.0524063278194784</v>
      </c>
      <c r="N139" s="178">
        <v>0.19258539297214181</v>
      </c>
      <c r="O139" s="77">
        <v>1.2118358349691045</v>
      </c>
      <c r="P139" s="77">
        <v>1.0211835834969105</v>
      </c>
    </row>
    <row r="140" spans="1:16" ht="15.5" x14ac:dyDescent="0.35">
      <c r="A140" s="64" t="s">
        <v>84</v>
      </c>
      <c r="B140" s="65">
        <v>334</v>
      </c>
      <c r="C140" s="64" t="s">
        <v>89</v>
      </c>
      <c r="D140" s="169">
        <v>1.0122018986559222</v>
      </c>
      <c r="E140" s="169">
        <v>1.8277152984541922</v>
      </c>
      <c r="F140" s="169">
        <v>1.3047187193838152</v>
      </c>
      <c r="G140" s="178">
        <v>0.4723180399894627</v>
      </c>
      <c r="H140" s="170">
        <v>1.5806945793064777</v>
      </c>
      <c r="I140" s="77">
        <v>1.0678309768553855</v>
      </c>
      <c r="J140" s="171"/>
      <c r="K140" s="169">
        <v>1.0122018986559222</v>
      </c>
      <c r="L140" s="169">
        <v>1.8277152984541922</v>
      </c>
      <c r="M140" s="169">
        <v>1.3047187193838152</v>
      </c>
      <c r="N140" s="178">
        <v>9.1955389988173E-2</v>
      </c>
      <c r="O140" s="77">
        <v>1.7796229440632956</v>
      </c>
      <c r="P140" s="77">
        <v>1.0877238133310674</v>
      </c>
    </row>
    <row r="141" spans="1:16" ht="15.5" x14ac:dyDescent="0.35">
      <c r="A141" s="64" t="s">
        <v>84</v>
      </c>
      <c r="B141" s="65">
        <v>860</v>
      </c>
      <c r="C141" s="64" t="s">
        <v>159</v>
      </c>
      <c r="D141" s="169">
        <v>1</v>
      </c>
      <c r="E141" s="169">
        <v>1.7221979358364303</v>
      </c>
      <c r="F141" s="169">
        <v>1.0891818265738051</v>
      </c>
      <c r="G141" s="178">
        <v>4.9116321517495825E-3</v>
      </c>
      <c r="H141" s="170">
        <v>1.7190887935616006</v>
      </c>
      <c r="I141" s="77">
        <v>1.0719088793561602</v>
      </c>
      <c r="J141" s="171"/>
      <c r="K141" s="169">
        <v>1</v>
      </c>
      <c r="L141" s="169">
        <v>1.7221979358364303</v>
      </c>
      <c r="M141" s="169">
        <v>1.0891818265738051</v>
      </c>
      <c r="N141" s="178">
        <v>0</v>
      </c>
      <c r="O141" s="77">
        <v>1.7221979358364303</v>
      </c>
      <c r="P141" s="77">
        <v>1.0722197935836431</v>
      </c>
    </row>
    <row r="142" spans="1:16" ht="15.5" x14ac:dyDescent="0.35">
      <c r="A142" s="64" t="s">
        <v>84</v>
      </c>
      <c r="B142" s="65">
        <v>861</v>
      </c>
      <c r="C142" s="64" t="s">
        <v>160</v>
      </c>
      <c r="D142" s="169">
        <v>1</v>
      </c>
      <c r="E142" s="169">
        <v>1.1543754273273814</v>
      </c>
      <c r="F142" s="169">
        <v>1.2079048907310257</v>
      </c>
      <c r="G142" s="178">
        <v>0.659004508245841</v>
      </c>
      <c r="H142" s="170">
        <v>1.1896515850343639</v>
      </c>
      <c r="I142" s="77">
        <v>1.0189651585034365</v>
      </c>
      <c r="J142" s="171"/>
      <c r="K142" s="169">
        <v>1</v>
      </c>
      <c r="L142" s="169">
        <v>1.1543754273273814</v>
      </c>
      <c r="M142" s="169">
        <v>1.2079048907310257</v>
      </c>
      <c r="N142" s="178">
        <v>5.9752510298215253E-2</v>
      </c>
      <c r="O142" s="77">
        <v>1.1575739471406656</v>
      </c>
      <c r="P142" s="77">
        <v>1.0157573947140666</v>
      </c>
    </row>
    <row r="143" spans="1:16" ht="15.5" x14ac:dyDescent="0.35">
      <c r="A143" s="64" t="s">
        <v>84</v>
      </c>
      <c r="B143" s="65">
        <v>894</v>
      </c>
      <c r="C143" s="64" t="s">
        <v>189</v>
      </c>
      <c r="D143" s="169">
        <v>1</v>
      </c>
      <c r="E143" s="169">
        <v>1.2505529687448191</v>
      </c>
      <c r="F143" s="169">
        <v>1.3003438120184405</v>
      </c>
      <c r="G143" s="178">
        <v>0.37292468611103419</v>
      </c>
      <c r="H143" s="170">
        <v>1.2691212033438379</v>
      </c>
      <c r="I143" s="77">
        <v>1.0269121203343838</v>
      </c>
      <c r="J143" s="171"/>
      <c r="K143" s="169">
        <v>1</v>
      </c>
      <c r="L143" s="169">
        <v>1.2505529687448191</v>
      </c>
      <c r="M143" s="169">
        <v>1.3003438120184405</v>
      </c>
      <c r="N143" s="178">
        <v>0.23152387153632933</v>
      </c>
      <c r="O143" s="77">
        <v>1.2620807375465866</v>
      </c>
      <c r="P143" s="77">
        <v>1.0262080737546588</v>
      </c>
    </row>
    <row r="144" spans="1:16" ht="15.5" x14ac:dyDescent="0.35">
      <c r="A144" s="64" t="s">
        <v>84</v>
      </c>
      <c r="B144" s="65">
        <v>335</v>
      </c>
      <c r="C144" s="64" t="s">
        <v>90</v>
      </c>
      <c r="D144" s="169">
        <v>1.0122018986559222</v>
      </c>
      <c r="E144" s="169">
        <v>1.2312992615031317</v>
      </c>
      <c r="F144" s="169">
        <v>1.0455333673694194</v>
      </c>
      <c r="G144" s="178">
        <v>0.7005558203090605</v>
      </c>
      <c r="H144" s="170">
        <v>1.1011598831528429</v>
      </c>
      <c r="I144" s="77">
        <v>1.0198775072400221</v>
      </c>
      <c r="J144" s="171"/>
      <c r="K144" s="169">
        <v>1.0122018986559222</v>
      </c>
      <c r="L144" s="169">
        <v>1.2312992615031317</v>
      </c>
      <c r="M144" s="169">
        <v>1.0455333673694194</v>
      </c>
      <c r="N144" s="178">
        <v>0.43346863609287056</v>
      </c>
      <c r="O144" s="77">
        <v>1.150775572740419</v>
      </c>
      <c r="P144" s="77">
        <v>1.0248390761987798</v>
      </c>
    </row>
    <row r="145" spans="1:16" ht="15.5" x14ac:dyDescent="0.35">
      <c r="A145" s="64" t="s">
        <v>84</v>
      </c>
      <c r="B145" s="65">
        <v>937</v>
      </c>
      <c r="C145" s="64" t="s">
        <v>204</v>
      </c>
      <c r="D145" s="169">
        <v>1.025307427610908</v>
      </c>
      <c r="E145" s="169">
        <v>1.726562898001804</v>
      </c>
      <c r="F145" s="169">
        <v>1.2000325039986164</v>
      </c>
      <c r="G145" s="178">
        <v>0.18404091470961531</v>
      </c>
      <c r="H145" s="170">
        <v>1.629659762667043</v>
      </c>
      <c r="I145" s="77">
        <v>1.0832119183554307</v>
      </c>
      <c r="J145" s="171"/>
      <c r="K145" s="169">
        <v>1.025307427610908</v>
      </c>
      <c r="L145" s="169">
        <v>1.726562898001804</v>
      </c>
      <c r="M145" s="169">
        <v>1.2000325039986164</v>
      </c>
      <c r="N145" s="178">
        <v>2.0988417362287008E-2</v>
      </c>
      <c r="O145" s="77">
        <v>1.7155118583385356</v>
      </c>
      <c r="P145" s="77">
        <v>1.09179712792258</v>
      </c>
    </row>
    <row r="146" spans="1:16" ht="15.5" x14ac:dyDescent="0.35">
      <c r="A146" s="64" t="s">
        <v>84</v>
      </c>
      <c r="B146" s="65">
        <v>336</v>
      </c>
      <c r="C146" s="64" t="s">
        <v>91</v>
      </c>
      <c r="D146" s="169">
        <v>1.0122018986559222</v>
      </c>
      <c r="E146" s="169">
        <v>1.2311008330622759</v>
      </c>
      <c r="F146" s="169">
        <v>1.1577345847234679</v>
      </c>
      <c r="G146" s="178">
        <v>0.60731790810633468</v>
      </c>
      <c r="H146" s="170">
        <v>1.1865441965955412</v>
      </c>
      <c r="I146" s="77">
        <v>1.0284159385842919</v>
      </c>
      <c r="J146" s="171"/>
      <c r="K146" s="169">
        <v>1.0122018986559222</v>
      </c>
      <c r="L146" s="169">
        <v>1.2311008330622759</v>
      </c>
      <c r="M146" s="169">
        <v>1.1577345847234679</v>
      </c>
      <c r="N146" s="178">
        <v>0.38319566929567783</v>
      </c>
      <c r="O146" s="77">
        <v>1.2029872044263734</v>
      </c>
      <c r="P146" s="77">
        <v>1.0300602393673752</v>
      </c>
    </row>
    <row r="147" spans="1:16" ht="15.5" x14ac:dyDescent="0.35">
      <c r="A147" s="64" t="s">
        <v>84</v>
      </c>
      <c r="B147" s="65">
        <v>885</v>
      </c>
      <c r="C147" s="64" t="s">
        <v>180</v>
      </c>
      <c r="D147" s="169">
        <v>1</v>
      </c>
      <c r="E147" s="169">
        <v>1.3084947926193771</v>
      </c>
      <c r="F147" s="169">
        <v>1.3300909507599776</v>
      </c>
      <c r="G147" s="178">
        <v>0.20747776910543067</v>
      </c>
      <c r="H147" s="170">
        <v>1.3129755153316371</v>
      </c>
      <c r="I147" s="77">
        <v>1.0312975515331637</v>
      </c>
      <c r="J147" s="171"/>
      <c r="K147" s="169">
        <v>1</v>
      </c>
      <c r="L147" s="169">
        <v>1.3084947926193771</v>
      </c>
      <c r="M147" s="169">
        <v>1.3300909507599776</v>
      </c>
      <c r="N147" s="178">
        <v>0.1340577325134425</v>
      </c>
      <c r="O147" s="77">
        <v>1.3113899246107077</v>
      </c>
      <c r="P147" s="77">
        <v>1.0311389924610708</v>
      </c>
    </row>
    <row r="148" spans="1:16" ht="15.5" x14ac:dyDescent="0.35">
      <c r="A148" s="64" t="s">
        <v>107</v>
      </c>
      <c r="B148" s="65">
        <v>370</v>
      </c>
      <c r="C148" s="64" t="s">
        <v>108</v>
      </c>
      <c r="D148" s="169">
        <v>1</v>
      </c>
      <c r="E148" s="169">
        <v>1.1598075370381788</v>
      </c>
      <c r="F148" s="169">
        <v>1.2549404828384851</v>
      </c>
      <c r="G148" s="178">
        <v>0.39905501659357523</v>
      </c>
      <c r="H148" s="170">
        <v>1.1977708163031158</v>
      </c>
      <c r="I148" s="77">
        <v>1.0197770816303118</v>
      </c>
      <c r="J148" s="171"/>
      <c r="K148" s="169">
        <v>1</v>
      </c>
      <c r="L148" s="169">
        <v>1.1598075370381788</v>
      </c>
      <c r="M148" s="169">
        <v>1.2549404828384851</v>
      </c>
      <c r="N148" s="178">
        <v>1.0908347148232305E-2</v>
      </c>
      <c r="O148" s="77">
        <v>1.1608452802362026</v>
      </c>
      <c r="P148" s="77">
        <v>1.0160845280236204</v>
      </c>
    </row>
    <row r="149" spans="1:16" ht="15.5" x14ac:dyDescent="0.35">
      <c r="A149" s="64" t="s">
        <v>107</v>
      </c>
      <c r="B149" s="65">
        <v>380</v>
      </c>
      <c r="C149" s="64" t="s">
        <v>112</v>
      </c>
      <c r="D149" s="169">
        <v>1.0005836671810422</v>
      </c>
      <c r="E149" s="169">
        <v>1.5016560156235137</v>
      </c>
      <c r="F149" s="169">
        <v>1.0978792271747915</v>
      </c>
      <c r="G149" s="178">
        <v>0.4961895123655598</v>
      </c>
      <c r="H149" s="170">
        <v>1.3013062078586106</v>
      </c>
      <c r="I149" s="77">
        <v>1.0305975545306949</v>
      </c>
      <c r="J149" s="171"/>
      <c r="K149" s="169">
        <v>1.0005836671810422</v>
      </c>
      <c r="L149" s="169">
        <v>1.5016560156235137</v>
      </c>
      <c r="M149" s="169">
        <v>1.0978792271747915</v>
      </c>
      <c r="N149" s="178">
        <v>0.28368513318200439</v>
      </c>
      <c r="O149" s="77">
        <v>1.387110543616636</v>
      </c>
      <c r="P149" s="77">
        <v>1.0391779881064975</v>
      </c>
    </row>
    <row r="150" spans="1:16" ht="15.5" x14ac:dyDescent="0.35">
      <c r="A150" s="64" t="s">
        <v>107</v>
      </c>
      <c r="B150" s="65">
        <v>381</v>
      </c>
      <c r="C150" s="64" t="s">
        <v>113</v>
      </c>
      <c r="D150" s="169">
        <v>1.0005836671810422</v>
      </c>
      <c r="E150" s="169">
        <v>1.1646985067310036</v>
      </c>
      <c r="F150" s="169">
        <v>1.1432598520794659</v>
      </c>
      <c r="G150" s="178">
        <v>0.3249457883446531</v>
      </c>
      <c r="H150" s="170">
        <v>1.157732106194211</v>
      </c>
      <c r="I150" s="77">
        <v>1.016240144364255</v>
      </c>
      <c r="J150" s="171"/>
      <c r="K150" s="169">
        <v>1.0005836671810422</v>
      </c>
      <c r="L150" s="169">
        <v>1.1646985067310036</v>
      </c>
      <c r="M150" s="169">
        <v>1.1432598520794659</v>
      </c>
      <c r="N150" s="178">
        <v>5.6370064668257384E-2</v>
      </c>
      <c r="O150" s="77">
        <v>1.163490008381896</v>
      </c>
      <c r="P150" s="77">
        <v>1.0168159345830234</v>
      </c>
    </row>
    <row r="151" spans="1:16" ht="15.5" x14ac:dyDescent="0.35">
      <c r="A151" s="64" t="s">
        <v>107</v>
      </c>
      <c r="B151" s="65">
        <v>371</v>
      </c>
      <c r="C151" s="64" t="s">
        <v>109</v>
      </c>
      <c r="D151" s="169">
        <v>1</v>
      </c>
      <c r="E151" s="169">
        <v>1.3995386297594505</v>
      </c>
      <c r="F151" s="169">
        <v>1</v>
      </c>
      <c r="G151" s="178">
        <v>0.50557363340379602</v>
      </c>
      <c r="H151" s="170">
        <v>1.1975424330267912</v>
      </c>
      <c r="I151" s="77">
        <v>1.0197542433026792</v>
      </c>
      <c r="J151" s="171"/>
      <c r="K151" s="169">
        <v>1</v>
      </c>
      <c r="L151" s="169">
        <v>1.3995386297594505</v>
      </c>
      <c r="M151" s="169">
        <v>1</v>
      </c>
      <c r="N151" s="178">
        <v>5.9815468805809215E-2</v>
      </c>
      <c r="O151" s="77">
        <v>1.3756400393143584</v>
      </c>
      <c r="P151" s="77">
        <v>1.037564003931436</v>
      </c>
    </row>
    <row r="152" spans="1:16" ht="15.5" x14ac:dyDescent="0.35">
      <c r="A152" s="64" t="s">
        <v>107</v>
      </c>
      <c r="B152" s="65">
        <v>811</v>
      </c>
      <c r="C152" s="64" t="s">
        <v>133</v>
      </c>
      <c r="D152" s="169">
        <v>1</v>
      </c>
      <c r="E152" s="169">
        <v>1.3311825462672366</v>
      </c>
      <c r="F152" s="169">
        <v>1.2264670293405402</v>
      </c>
      <c r="G152" s="178">
        <v>0.29655114483685069</v>
      </c>
      <c r="H152" s="170">
        <v>1.3001290398404421</v>
      </c>
      <c r="I152" s="77">
        <v>1.0300129039840442</v>
      </c>
      <c r="J152" s="171"/>
      <c r="K152" s="169">
        <v>1</v>
      </c>
      <c r="L152" s="169">
        <v>1.3311825462672366</v>
      </c>
      <c r="M152" s="169">
        <v>1.2264670293405402</v>
      </c>
      <c r="N152" s="178">
        <v>0.1181569331158117</v>
      </c>
      <c r="O152" s="77">
        <v>1.3188096819375414</v>
      </c>
      <c r="P152" s="77">
        <v>1.0318809681937542</v>
      </c>
    </row>
    <row r="153" spans="1:16" ht="15.5" x14ac:dyDescent="0.35">
      <c r="A153" s="64" t="s">
        <v>107</v>
      </c>
      <c r="B153" s="65">
        <v>810</v>
      </c>
      <c r="C153" s="64" t="s">
        <v>132</v>
      </c>
      <c r="D153" s="169">
        <v>1</v>
      </c>
      <c r="E153" s="169">
        <v>1</v>
      </c>
      <c r="F153" s="169">
        <v>1.088601455519697</v>
      </c>
      <c r="G153" s="178">
        <v>0.48884251208985424</v>
      </c>
      <c r="H153" s="170">
        <v>1.0433121580910663</v>
      </c>
      <c r="I153" s="77">
        <v>1.0043312158091067</v>
      </c>
      <c r="J153" s="171"/>
      <c r="K153" s="169">
        <v>1</v>
      </c>
      <c r="L153" s="169">
        <v>1</v>
      </c>
      <c r="M153" s="169">
        <v>1.088601455519697</v>
      </c>
      <c r="N153" s="178">
        <v>9.2338466344641323E-2</v>
      </c>
      <c r="O153" s="77">
        <v>1.0081813225185918</v>
      </c>
      <c r="P153" s="77">
        <v>1.0008181322518592</v>
      </c>
    </row>
    <row r="154" spans="1:16" ht="15.5" x14ac:dyDescent="0.35">
      <c r="A154" s="64" t="s">
        <v>107</v>
      </c>
      <c r="B154" s="65">
        <v>382</v>
      </c>
      <c r="C154" s="64" t="s">
        <v>114</v>
      </c>
      <c r="D154" s="169">
        <v>1.0005836671810422</v>
      </c>
      <c r="E154" s="169">
        <v>1.2684171369100909</v>
      </c>
      <c r="F154" s="169">
        <v>1.0911051447200302</v>
      </c>
      <c r="G154" s="178">
        <v>0.27560834834756742</v>
      </c>
      <c r="H154" s="170">
        <v>1.2195484716003715</v>
      </c>
      <c r="I154" s="77">
        <v>1.022421780904871</v>
      </c>
      <c r="J154" s="171"/>
      <c r="K154" s="169">
        <v>1.0005836671810422</v>
      </c>
      <c r="L154" s="169">
        <v>1.2684171369100909</v>
      </c>
      <c r="M154" s="169">
        <v>1.0911051447200302</v>
      </c>
      <c r="N154" s="178">
        <v>7.5006440241176503E-2</v>
      </c>
      <c r="O154" s="77">
        <v>1.2551175955638432</v>
      </c>
      <c r="P154" s="77">
        <v>1.0259786933012183</v>
      </c>
    </row>
    <row r="155" spans="1:16" ht="15.5" x14ac:dyDescent="0.35">
      <c r="A155" s="64" t="s">
        <v>107</v>
      </c>
      <c r="B155" s="65">
        <v>383</v>
      </c>
      <c r="C155" s="64" t="s">
        <v>115</v>
      </c>
      <c r="D155" s="169">
        <v>1.0005836671810422</v>
      </c>
      <c r="E155" s="169">
        <v>1.9606052674850236</v>
      </c>
      <c r="F155" s="169">
        <v>1.2207354477892431</v>
      </c>
      <c r="G155" s="178">
        <v>0.39758591887438927</v>
      </c>
      <c r="H155" s="170">
        <v>1.6664434453738479</v>
      </c>
      <c r="I155" s="77">
        <v>1.0671112782822187</v>
      </c>
      <c r="J155" s="171"/>
      <c r="K155" s="169">
        <v>1.0005836671810422</v>
      </c>
      <c r="L155" s="169">
        <v>1.9606052674850236</v>
      </c>
      <c r="M155" s="169">
        <v>1.2207354477892431</v>
      </c>
      <c r="N155" s="178">
        <v>0.10730927586366738</v>
      </c>
      <c r="O155" s="77">
        <v>1.8812103729000873</v>
      </c>
      <c r="P155" s="77">
        <v>1.0885879710348425</v>
      </c>
    </row>
    <row r="156" spans="1:16" ht="15.5" x14ac:dyDescent="0.35">
      <c r="A156" s="64" t="s">
        <v>107</v>
      </c>
      <c r="B156" s="65">
        <v>812</v>
      </c>
      <c r="C156" s="64" t="s">
        <v>134</v>
      </c>
      <c r="D156" s="169">
        <v>1</v>
      </c>
      <c r="E156" s="169">
        <v>1.0724184473753591</v>
      </c>
      <c r="F156" s="169">
        <v>1.0511038126163623</v>
      </c>
      <c r="G156" s="178">
        <v>0.45222176647480922</v>
      </c>
      <c r="H156" s="170">
        <v>1.0627795055928801</v>
      </c>
      <c r="I156" s="77">
        <v>1.006277950559288</v>
      </c>
      <c r="J156" s="171"/>
      <c r="K156" s="169">
        <v>1</v>
      </c>
      <c r="L156" s="169">
        <v>1.0724184473753591</v>
      </c>
      <c r="M156" s="169">
        <v>1.0511038126163623</v>
      </c>
      <c r="N156" s="178">
        <v>6.2999829529873042E-2</v>
      </c>
      <c r="O156" s="77">
        <v>1.0710756290190506</v>
      </c>
      <c r="P156" s="77">
        <v>1.0071075629019051</v>
      </c>
    </row>
    <row r="157" spans="1:16" ht="15.5" x14ac:dyDescent="0.35">
      <c r="A157" s="64" t="s">
        <v>107</v>
      </c>
      <c r="B157" s="65">
        <v>813</v>
      </c>
      <c r="C157" s="64" t="s">
        <v>135</v>
      </c>
      <c r="D157" s="169">
        <v>1</v>
      </c>
      <c r="E157" s="169">
        <v>1.1098360543838359</v>
      </c>
      <c r="F157" s="169">
        <v>1.4032459886526221</v>
      </c>
      <c r="G157" s="178">
        <v>0.30597116316069017</v>
      </c>
      <c r="H157" s="170">
        <v>1.1996110332549581</v>
      </c>
      <c r="I157" s="77">
        <v>1.0199611033254958</v>
      </c>
      <c r="J157" s="171"/>
      <c r="K157" s="169">
        <v>1</v>
      </c>
      <c r="L157" s="169">
        <v>1.1098360543838359</v>
      </c>
      <c r="M157" s="169">
        <v>1.4032459886526221</v>
      </c>
      <c r="N157" s="178">
        <v>1.6988559336239707E-2</v>
      </c>
      <c r="O157" s="77">
        <v>1.1148206664620035</v>
      </c>
      <c r="P157" s="77">
        <v>1.0114820666462006</v>
      </c>
    </row>
    <row r="158" spans="1:16" ht="15.5" x14ac:dyDescent="0.35">
      <c r="A158" s="64" t="s">
        <v>107</v>
      </c>
      <c r="B158" s="65">
        <v>815</v>
      </c>
      <c r="C158" s="64" t="s">
        <v>136</v>
      </c>
      <c r="D158" s="169">
        <v>1</v>
      </c>
      <c r="E158" s="169">
        <v>1.5947549367194407</v>
      </c>
      <c r="F158" s="169">
        <v>1.1783410834892807</v>
      </c>
      <c r="G158" s="178">
        <v>0.24836188002631926</v>
      </c>
      <c r="H158" s="170">
        <v>1.4913336092621945</v>
      </c>
      <c r="I158" s="77">
        <v>1.0491333609262194</v>
      </c>
      <c r="J158" s="171"/>
      <c r="K158" s="169">
        <v>1</v>
      </c>
      <c r="L158" s="169">
        <v>1.5947549367194407</v>
      </c>
      <c r="M158" s="169">
        <v>1.1783410834892807</v>
      </c>
      <c r="N158" s="178">
        <v>7.9171114253948752E-2</v>
      </c>
      <c r="O158" s="77">
        <v>1.5617869879684287</v>
      </c>
      <c r="P158" s="77">
        <v>1.0561786987968429</v>
      </c>
    </row>
    <row r="159" spans="1:16" ht="15.5" x14ac:dyDescent="0.35">
      <c r="A159" s="64" t="s">
        <v>107</v>
      </c>
      <c r="B159" s="65">
        <v>372</v>
      </c>
      <c r="C159" s="64" t="s">
        <v>110</v>
      </c>
      <c r="D159" s="169">
        <v>1</v>
      </c>
      <c r="E159" s="169">
        <v>1.4549568950842158</v>
      </c>
      <c r="F159" s="169">
        <v>1.1197100257246253</v>
      </c>
      <c r="G159" s="178">
        <v>0.56309642492140943</v>
      </c>
      <c r="H159" s="170">
        <v>1.2661805814817355</v>
      </c>
      <c r="I159" s="77">
        <v>1.0266180581481736</v>
      </c>
      <c r="J159" s="171"/>
      <c r="K159" s="169">
        <v>1</v>
      </c>
      <c r="L159" s="169">
        <v>1.4549568950842158</v>
      </c>
      <c r="M159" s="169">
        <v>1.1197100257246253</v>
      </c>
      <c r="N159" s="178">
        <v>0.21737714388995344</v>
      </c>
      <c r="O159" s="77">
        <v>1.3820818881247798</v>
      </c>
      <c r="P159" s="77">
        <v>1.0382081888124781</v>
      </c>
    </row>
    <row r="160" spans="1:16" ht="15.5" x14ac:dyDescent="0.35">
      <c r="A160" s="64" t="s">
        <v>107</v>
      </c>
      <c r="B160" s="65">
        <v>373</v>
      </c>
      <c r="C160" s="64" t="s">
        <v>111</v>
      </c>
      <c r="D160" s="169">
        <v>1</v>
      </c>
      <c r="E160" s="169">
        <v>1.3868796764371201</v>
      </c>
      <c r="F160" s="169">
        <v>1.0726797961274972</v>
      </c>
      <c r="G160" s="178">
        <v>0.37081238153226942</v>
      </c>
      <c r="H160" s="170">
        <v>1.2703704705423546</v>
      </c>
      <c r="I160" s="77">
        <v>1.0270370470542356</v>
      </c>
      <c r="J160" s="171"/>
      <c r="K160" s="169">
        <v>1</v>
      </c>
      <c r="L160" s="169">
        <v>1.3868796764371201</v>
      </c>
      <c r="M160" s="169">
        <v>1.0726797961274972</v>
      </c>
      <c r="N160" s="178">
        <v>0.24734032020344163</v>
      </c>
      <c r="O160" s="77">
        <v>1.3091653774334548</v>
      </c>
      <c r="P160" s="77">
        <v>1.0309165377433456</v>
      </c>
    </row>
    <row r="161" spans="1:16" ht="15.5" x14ac:dyDescent="0.35">
      <c r="A161" s="64" t="s">
        <v>107</v>
      </c>
      <c r="B161" s="65">
        <v>384</v>
      </c>
      <c r="C161" s="64" t="s">
        <v>116</v>
      </c>
      <c r="D161" s="169">
        <v>1.0005836671810422</v>
      </c>
      <c r="E161" s="169">
        <v>1.6410948854651004</v>
      </c>
      <c r="F161" s="169">
        <v>1.2085328498481449</v>
      </c>
      <c r="G161" s="178">
        <v>0.55813009922612389</v>
      </c>
      <c r="H161" s="170">
        <v>1.3996689936047548</v>
      </c>
      <c r="I161" s="77">
        <v>1.0404338331053093</v>
      </c>
      <c r="J161" s="171"/>
      <c r="K161" s="169">
        <v>1.0005836671810422</v>
      </c>
      <c r="L161" s="169">
        <v>1.6410948854651004</v>
      </c>
      <c r="M161" s="169">
        <v>1.2085328498481449</v>
      </c>
      <c r="N161" s="178">
        <v>8.5381828047318573E-2</v>
      </c>
      <c r="O161" s="77">
        <v>1.6041619481202556</v>
      </c>
      <c r="P161" s="77">
        <v>1.0608831285568594</v>
      </c>
    </row>
    <row r="162" spans="1:16" ht="15.5" x14ac:dyDescent="0.35">
      <c r="A162" s="64" t="s">
        <v>107</v>
      </c>
      <c r="B162" s="65">
        <v>816</v>
      </c>
      <c r="C162" s="64" t="s">
        <v>137</v>
      </c>
      <c r="D162" s="169">
        <v>1</v>
      </c>
      <c r="E162" s="169">
        <v>1.7669683722105933</v>
      </c>
      <c r="F162" s="169">
        <v>1.1931207138852902</v>
      </c>
      <c r="G162" s="178">
        <v>0.24318866727055613</v>
      </c>
      <c r="H162" s="170">
        <v>1.6274151249661335</v>
      </c>
      <c r="I162" s="77">
        <v>1.0627415124966135</v>
      </c>
      <c r="J162" s="171"/>
      <c r="K162" s="169">
        <v>1</v>
      </c>
      <c r="L162" s="169">
        <v>1.7669683722105933</v>
      </c>
      <c r="M162" s="169">
        <v>1.1931207138852902</v>
      </c>
      <c r="N162" s="178">
        <v>9.9287088729461709E-2</v>
      </c>
      <c r="O162" s="77">
        <v>1.7099927088412552</v>
      </c>
      <c r="P162" s="77">
        <v>1.0709992708841256</v>
      </c>
    </row>
  </sheetData>
  <sortState xmlns:xlrd2="http://schemas.microsoft.com/office/spreadsheetml/2017/richdata2" ref="A13:P162">
    <sortCondition ref="A13:A162"/>
    <sortCondition ref="C13:C162"/>
  </sortState>
  <mergeCells count="5">
    <mergeCell ref="L7:O7"/>
    <mergeCell ref="A8:A11"/>
    <mergeCell ref="B8:B11"/>
    <mergeCell ref="C8:C11"/>
    <mergeCell ref="L6:O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75f0024-1ef3-4388-a12f-6b3dbe873bc5">IFADOCS-634726643-517558</_dlc_DocId>
    <_dlc_DocIdUrl xmlns="075f0024-1ef3-4388-a12f-6b3dbe873bc5">
      <Url>https://educationgovuk.sharepoint.com/sites/ifdanalysis/_layouts/15/DocIdRedir.aspx?ID=IFADOCS-634726643-517558</Url>
      <Description>IFADOCS-634726643-517558</Description>
    </_dlc_DocIdUrl>
    <HNT xmlns="5f633878-cdf3-4c8f-9aa8-535ead00829d">false</HNT>
    <SharedWithUsers xmlns="075f0024-1ef3-4388-a12f-6b3dbe873bc5">
      <UserInfo>
        <DisplayName>PATEL, Dipal</DisplayName>
        <AccountId>961</AccountId>
        <AccountType/>
      </UserInfo>
      <UserInfo>
        <DisplayName>SANDERS, Rosalind</DisplayName>
        <AccountId>671</AccountId>
        <AccountType/>
      </UserInfo>
      <UserInfo>
        <DisplayName>PENNYFATHER, Tracey</DisplayName>
        <AccountId>731</AccountId>
        <AccountType/>
      </UserInfo>
      <UserInfo>
        <DisplayName>DIXON, Christopher</DisplayName>
        <AccountId>1436</AccountId>
        <AccountType/>
      </UserInfo>
      <UserInfo>
        <DisplayName>GOLDMAN, Tom</DisplayName>
        <AccountId>235</AccountId>
        <AccountType/>
      </UserInfo>
      <UserInfo>
        <DisplayName>COLE, Patrick</DisplayName>
        <AccountId>737</AccountId>
        <AccountType/>
      </UserInfo>
      <UserInfo>
        <DisplayName>DUFTY, Thomas</DisplayName>
        <AccountId>1474</AccountId>
        <AccountType/>
      </UserInfo>
      <UserInfo>
        <DisplayName>BARBER, Kevan</DisplayName>
        <AccountId>32</AccountId>
        <AccountType/>
      </UserInfo>
    </SharedWithUsers>
    <TaxCatchAll xmlns="8c566321-f672-4e06-a901-b5e72b4c4357" xsi:nil="true"/>
    <lcf76f155ced4ddcb4097134ff3c332f xmlns="5f633878-cdf3-4c8f-9aa8-535ead00829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B6B0942CD5D9A45BDD9F7FD0360DB77" ma:contentTypeVersion="17" ma:contentTypeDescription="Create a new document." ma:contentTypeScope="" ma:versionID="7dc84258240707f77f6c38d823378fd7">
  <xsd:schema xmlns:xsd="http://www.w3.org/2001/XMLSchema" xmlns:xs="http://www.w3.org/2001/XMLSchema" xmlns:p="http://schemas.microsoft.com/office/2006/metadata/properties" xmlns:ns2="075f0024-1ef3-4388-a12f-6b3dbe873bc5" xmlns:ns3="5f633878-cdf3-4c8f-9aa8-535ead00829d" xmlns:ns4="8c566321-f672-4e06-a901-b5e72b4c4357" targetNamespace="http://schemas.microsoft.com/office/2006/metadata/properties" ma:root="true" ma:fieldsID="6c8e75a36a359085feb28ffe04b2635a" ns2:_="" ns3:_="" ns4:_="">
    <xsd:import namespace="075f0024-1ef3-4388-a12f-6b3dbe873bc5"/>
    <xsd:import namespace="5f633878-cdf3-4c8f-9aa8-535ead00829d"/>
    <xsd:import namespace="8c566321-f672-4e06-a901-b5e72b4c43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2:_dlc_DocId" minOccurs="0"/>
                <xsd:element ref="ns2:_dlc_DocIdUrl" minOccurs="0"/>
                <xsd:element ref="ns2:_dlc_DocIdPersistId" minOccurs="0"/>
                <xsd:element ref="ns3:MediaServiceLocation" minOccurs="0"/>
                <xsd:element ref="ns3:HNT"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5f0024-1ef3-4388-a12f-6b3dbe873b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f633878-cdf3-4c8f-9aa8-535ead00829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HNT" ma:index="23" nillable="true" ma:displayName="HNT" ma:default="0" ma:format="Dropdown" ma:indexed="true" ma:internalName="HNT">
      <xsd:simpleType>
        <xsd:restriction base="dms:Boolea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df2750a-3242-40de-ba94-4557ab122abf}" ma:internalName="TaxCatchAll" ma:showField="CatchAllData" ma:web="075f0024-1ef3-4388-a12f-6b3dbe873b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876D47-940D-4F17-B63A-A5D798C55CBF}">
  <ds:schemaRefs>
    <ds:schemaRef ds:uri="http://purl.org/dc/terms/"/>
    <ds:schemaRef ds:uri="075f0024-1ef3-4388-a12f-6b3dbe873bc5"/>
    <ds:schemaRef ds:uri="http://schemas.microsoft.com/office/2006/metadata/properties"/>
    <ds:schemaRef ds:uri="5f633878-cdf3-4c8f-9aa8-535ead00829d"/>
    <ds:schemaRef ds:uri="http://schemas.microsoft.com/office/infopath/2007/PartnerControls"/>
    <ds:schemaRef ds:uri="http://schemas.microsoft.com/office/2006/documentManagement/types"/>
    <ds:schemaRef ds:uri="http://purl.org/dc/dcmitype/"/>
    <ds:schemaRef ds:uri="http://purl.org/dc/elements/1.1/"/>
    <ds:schemaRef ds:uri="http://schemas.openxmlformats.org/package/2006/metadata/core-properties"/>
    <ds:schemaRef ds:uri="8c566321-f672-4e06-a901-b5e72b4c4357"/>
    <ds:schemaRef ds:uri="http://www.w3.org/XML/1998/namespace"/>
  </ds:schemaRefs>
</ds:datastoreItem>
</file>

<file path=customXml/itemProps2.xml><?xml version="1.0" encoding="utf-8"?>
<ds:datastoreItem xmlns:ds="http://schemas.openxmlformats.org/officeDocument/2006/customXml" ds:itemID="{3E258D08-75B8-47D4-96F0-8B8F18452165}">
  <ds:schemaRefs>
    <ds:schemaRef ds:uri="http://schemas.microsoft.com/sharepoint/v3/contenttype/forms"/>
  </ds:schemaRefs>
</ds:datastoreItem>
</file>

<file path=customXml/itemProps3.xml><?xml version="1.0" encoding="utf-8"?>
<ds:datastoreItem xmlns:ds="http://schemas.openxmlformats.org/officeDocument/2006/customXml" ds:itemID="{0D374A3F-7235-4C50-AAD4-86B46416DFC1}">
  <ds:schemaRefs>
    <ds:schemaRef ds:uri="http://schemas.microsoft.com/sharepoint/events"/>
  </ds:schemaRefs>
</ds:datastoreItem>
</file>

<file path=customXml/itemProps4.xml><?xml version="1.0" encoding="utf-8"?>
<ds:datastoreItem xmlns:ds="http://schemas.openxmlformats.org/officeDocument/2006/customXml" ds:itemID="{9A4F4BB1-0879-47E4-849D-FA5F08DB3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5f0024-1ef3-4388-a12f-6b3dbe873bc5"/>
    <ds:schemaRef ds:uri="5f633878-cdf3-4c8f-9aa8-535ead00829d"/>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Information</vt:lpstr>
      <vt:lpstr>National Details</vt:lpstr>
      <vt:lpstr>EYNFF 2023-24 rates</vt:lpstr>
      <vt:lpstr>2YO 2023-24 rates</vt:lpstr>
      <vt:lpstr>EYNFF 2023-24 step-by-step</vt:lpstr>
      <vt:lpstr>2YO 2023-24 step-by-step</vt:lpstr>
      <vt:lpstr>MNS 2023-24</vt:lpstr>
      <vt:lpstr>TPPG Baseline Uplift</vt:lpstr>
      <vt:lpstr>ACA</vt:lpstr>
      <vt:lpstr>Formula Factor Data</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EYNFF step-by-step</dc:title>
  <dc:subject/>
  <dc:creator>FIELDEN, Susan</dc:creator>
  <cp:keywords/>
  <dc:description/>
  <cp:lastModifiedBy>COLLINS, Emma2</cp:lastModifiedBy>
  <cp:revision/>
  <dcterms:created xsi:type="dcterms:W3CDTF">2015-12-18T19:39:51Z</dcterms:created>
  <dcterms:modified xsi:type="dcterms:W3CDTF">2022-07-05T13:00:07Z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0x010100AB6B0942CD5D9A45BDD9F7FD0360DB77</vt:lpwstr>
  </property>
  <property fmtid="{D5CDD505-2E9C-101B-9397-08002B2CF9AE}" pid="3" name="_dlc_DocIdItemGuid">
    <vt:lpwstr>840a8a45-7e16-4692-9316-0af2a49922da</vt:lpwstr>
  </property>
  <property fmtid="{D5CDD505-2E9C-101B-9397-08002B2CF9AE}" pid="4" name="IWPOrganisationalUnit">
    <vt:lpwstr>4;#DfE|cc08a6d4-dfde-4d0f-bd85-069ebcef80d5</vt:lpwstr>
  </property>
  <property fmtid="{D5CDD505-2E9C-101B-9397-08002B2CF9AE}" pid="5" name="IWPOwner">
    <vt:lpwstr>2;#DfE|a484111e-5b24-4ad9-9778-c536c8c88985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3;#Official|0884c477-2e62-47ea-b19c-5af6e91124c5</vt:lpwstr>
  </property>
  <property fmtid="{D5CDD505-2E9C-101B-9397-08002B2CF9AE}" pid="10" name="MediaServiceImageTags">
    <vt:lpwstr/>
  </property>
</Properties>
</file>