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105" windowWidth="14430" windowHeight="11430" tabRatio="708"/>
  </bookViews>
  <sheets>
    <sheet name="Information" sheetId="9" r:id="rId1"/>
    <sheet name="Step-by-step" sheetId="11" r:id="rId2"/>
  </sheets>
  <calcPr calcId="145621"/>
</workbook>
</file>

<file path=xl/calcChain.xml><?xml version="1.0" encoding="utf-8"?>
<calcChain xmlns="http://schemas.openxmlformats.org/spreadsheetml/2006/main">
  <c r="AS8" i="11" l="1"/>
  <c r="AP158" i="11"/>
  <c r="AO158" i="11"/>
  <c r="AP157" i="11"/>
  <c r="AO157" i="11"/>
  <c r="AP156" i="11"/>
  <c r="AO156" i="11"/>
  <c r="AP155" i="11"/>
  <c r="AO155" i="11"/>
  <c r="AP154" i="11"/>
  <c r="AO154" i="11"/>
  <c r="AP153" i="11"/>
  <c r="AO153" i="11"/>
  <c r="AP152" i="11"/>
  <c r="AO152" i="11"/>
  <c r="AP151" i="11"/>
  <c r="AO151" i="11"/>
  <c r="AP150" i="11"/>
  <c r="AO150" i="11"/>
  <c r="AP149" i="11"/>
  <c r="AO149" i="11"/>
  <c r="AP148" i="11"/>
  <c r="AO148" i="11"/>
  <c r="AP147" i="11"/>
  <c r="AO147" i="11"/>
  <c r="AP146" i="11"/>
  <c r="AO146" i="11"/>
  <c r="AP145" i="11"/>
  <c r="AO145" i="11"/>
  <c r="AP144" i="11"/>
  <c r="AO144" i="11"/>
  <c r="AP143" i="11"/>
  <c r="AO143" i="11"/>
  <c r="AP142" i="11"/>
  <c r="AO142" i="11"/>
  <c r="AP141" i="11"/>
  <c r="AO141" i="11"/>
  <c r="AP140" i="11"/>
  <c r="AO140" i="11"/>
  <c r="AP139" i="11"/>
  <c r="AO139" i="11"/>
  <c r="AP138" i="11"/>
  <c r="AO138" i="11"/>
  <c r="AP137" i="11"/>
  <c r="AO137" i="11"/>
  <c r="AP136" i="11"/>
  <c r="AO136" i="11"/>
  <c r="AP135" i="11"/>
  <c r="AO135" i="11"/>
  <c r="AP134" i="11"/>
  <c r="AO134" i="11"/>
  <c r="AP133" i="11"/>
  <c r="AO133" i="11"/>
  <c r="AP132" i="11"/>
  <c r="AO132" i="11"/>
  <c r="AP131" i="11"/>
  <c r="AO131" i="11"/>
  <c r="AP130" i="11"/>
  <c r="AO130" i="11"/>
  <c r="AP129" i="11"/>
  <c r="AO129" i="11"/>
  <c r="AP128" i="11"/>
  <c r="AO128" i="11"/>
  <c r="AP127" i="11"/>
  <c r="AO127" i="11"/>
  <c r="AP126" i="11"/>
  <c r="AO126" i="11"/>
  <c r="AP125" i="11"/>
  <c r="AO125" i="11"/>
  <c r="AP124" i="11"/>
  <c r="AO124" i="11"/>
  <c r="AP123" i="11"/>
  <c r="AO123" i="11"/>
  <c r="AP122" i="11"/>
  <c r="AO122" i="11"/>
  <c r="AP121" i="11"/>
  <c r="AO121" i="11"/>
  <c r="AP120" i="11"/>
  <c r="AO120" i="11"/>
  <c r="AP119" i="11"/>
  <c r="AO119" i="11"/>
  <c r="AP118" i="11"/>
  <c r="AO118" i="11"/>
  <c r="AP117" i="11"/>
  <c r="AO117" i="11"/>
  <c r="AP116" i="11"/>
  <c r="AO116" i="11"/>
  <c r="AP115" i="11"/>
  <c r="AO115" i="11"/>
  <c r="AP114" i="11"/>
  <c r="AO114" i="11"/>
  <c r="AP113" i="11"/>
  <c r="AO113" i="11"/>
  <c r="AP112" i="11"/>
  <c r="AO112" i="11"/>
  <c r="AP111" i="11"/>
  <c r="AO111" i="11"/>
  <c r="AP110" i="11"/>
  <c r="AO110" i="11"/>
  <c r="AP109" i="11"/>
  <c r="AO109" i="11"/>
  <c r="AP108" i="11"/>
  <c r="AO108" i="11"/>
  <c r="AP107" i="11"/>
  <c r="AO107" i="11"/>
  <c r="AP106" i="11"/>
  <c r="AO106" i="11"/>
  <c r="AP105" i="11"/>
  <c r="AO105" i="11"/>
  <c r="AP104" i="11"/>
  <c r="AO104" i="11"/>
  <c r="AP103" i="11"/>
  <c r="AO103" i="11"/>
  <c r="AP102" i="11"/>
  <c r="AO102" i="11"/>
  <c r="AP101" i="11"/>
  <c r="AO101" i="11"/>
  <c r="AP100" i="11"/>
  <c r="AO100" i="11"/>
  <c r="AP99" i="11"/>
  <c r="AO99" i="11"/>
  <c r="AP98" i="11"/>
  <c r="AO98" i="11"/>
  <c r="AP97" i="11"/>
  <c r="AO97" i="11"/>
  <c r="AP96" i="11"/>
  <c r="AO96" i="11"/>
  <c r="AP95" i="11"/>
  <c r="AO95" i="11"/>
  <c r="AP94" i="11"/>
  <c r="AO94" i="11"/>
  <c r="AP93" i="11"/>
  <c r="AO93" i="11"/>
  <c r="AP92" i="11"/>
  <c r="AO92" i="11"/>
  <c r="AP91" i="11"/>
  <c r="AO91" i="11"/>
  <c r="AP90" i="11"/>
  <c r="AO90" i="11"/>
  <c r="AP89" i="11"/>
  <c r="AO89" i="11"/>
  <c r="AP88" i="11"/>
  <c r="AO88" i="11"/>
  <c r="AP87" i="11"/>
  <c r="AO87" i="11"/>
  <c r="AP86" i="11"/>
  <c r="AO86" i="11"/>
  <c r="AP85" i="11"/>
  <c r="AO85" i="11"/>
  <c r="AP84" i="11"/>
  <c r="AO84" i="11"/>
  <c r="AP83" i="11"/>
  <c r="AO83" i="11"/>
  <c r="AP82" i="11"/>
  <c r="AO82" i="11"/>
  <c r="AP81" i="11"/>
  <c r="AO81" i="11"/>
  <c r="AP80" i="11"/>
  <c r="AO80" i="11"/>
  <c r="AP79" i="11"/>
  <c r="AO79" i="11"/>
  <c r="AP78" i="11"/>
  <c r="AO78" i="11"/>
  <c r="AP77" i="11"/>
  <c r="AO77" i="11"/>
  <c r="AP76" i="11"/>
  <c r="AO76" i="11"/>
  <c r="AP75" i="11"/>
  <c r="AO75" i="11"/>
  <c r="AP74" i="11"/>
  <c r="AO74" i="11"/>
  <c r="AP73" i="11"/>
  <c r="AO73" i="11"/>
  <c r="AP72" i="11"/>
  <c r="AO72" i="11"/>
  <c r="AP71" i="11"/>
  <c r="AO71" i="11"/>
  <c r="AP70" i="11"/>
  <c r="AO70" i="11"/>
  <c r="AP69" i="11"/>
  <c r="AO69" i="11"/>
  <c r="AP68" i="11"/>
  <c r="AO68" i="11"/>
  <c r="AP67" i="11"/>
  <c r="AO67" i="11"/>
  <c r="AP66" i="11"/>
  <c r="AO66" i="11"/>
  <c r="AP65" i="11"/>
  <c r="AO65" i="11"/>
  <c r="AP64" i="11"/>
  <c r="AO64" i="11"/>
  <c r="AP63" i="11"/>
  <c r="AO63" i="11"/>
  <c r="AP62" i="11"/>
  <c r="AO62" i="11"/>
  <c r="AP61" i="11"/>
  <c r="AO61" i="11"/>
  <c r="AP60" i="11"/>
  <c r="AO60" i="11"/>
  <c r="AP59" i="11"/>
  <c r="AO59" i="11"/>
  <c r="AP58" i="11"/>
  <c r="AO58" i="11"/>
  <c r="AP57" i="11"/>
  <c r="AO57" i="11"/>
  <c r="AP56" i="11"/>
  <c r="AO56" i="11"/>
  <c r="AP55" i="11"/>
  <c r="AO55" i="11"/>
  <c r="AP54" i="11"/>
  <c r="AO54" i="11"/>
  <c r="AP53" i="11"/>
  <c r="AO53" i="11"/>
  <c r="AP52" i="11"/>
  <c r="AO52" i="11"/>
  <c r="AP51" i="11"/>
  <c r="AO51" i="11"/>
  <c r="AP50" i="11"/>
  <c r="AO50" i="11"/>
  <c r="AP49" i="11"/>
  <c r="AO49" i="11"/>
  <c r="AP48" i="11"/>
  <c r="AO48" i="11"/>
  <c r="AP47" i="11"/>
  <c r="AO47" i="11"/>
  <c r="AP46" i="11"/>
  <c r="AO46" i="11"/>
  <c r="AP45" i="11"/>
  <c r="AO45" i="11"/>
  <c r="AP44" i="11"/>
  <c r="AO44" i="11"/>
  <c r="AP43" i="11"/>
  <c r="AO43" i="11"/>
  <c r="AP42" i="11"/>
  <c r="AO42" i="11"/>
  <c r="AP41" i="11"/>
  <c r="AO41" i="11"/>
  <c r="AP40" i="11"/>
  <c r="AO40" i="11"/>
  <c r="AP39" i="11"/>
  <c r="AO39" i="11"/>
  <c r="AP38" i="11"/>
  <c r="AO38" i="11"/>
  <c r="AP37" i="11"/>
  <c r="AO37" i="11"/>
  <c r="AP36" i="11"/>
  <c r="AO36" i="11"/>
  <c r="AP35" i="11"/>
  <c r="AO35" i="11"/>
  <c r="AP34" i="11"/>
  <c r="AO34" i="11"/>
  <c r="AP33" i="11"/>
  <c r="AO33" i="11"/>
  <c r="AP32" i="11"/>
  <c r="AO32" i="11"/>
  <c r="AP31" i="11"/>
  <c r="AO31" i="11"/>
  <c r="AP30" i="11"/>
  <c r="AO30" i="11"/>
  <c r="AP29" i="11"/>
  <c r="AO29" i="11"/>
  <c r="AP28" i="11"/>
  <c r="AO28" i="11"/>
  <c r="AP27" i="11"/>
  <c r="AO27" i="11"/>
  <c r="AP26" i="11"/>
  <c r="AO26" i="11"/>
  <c r="AP25" i="11"/>
  <c r="AO25" i="11"/>
  <c r="AP24" i="11"/>
  <c r="AO24" i="11"/>
  <c r="AP23" i="11"/>
  <c r="AO23" i="11"/>
  <c r="AP22" i="11"/>
  <c r="AO22" i="11"/>
  <c r="AP21" i="11"/>
  <c r="AO21" i="11"/>
  <c r="AP20" i="11"/>
  <c r="AO20" i="11"/>
  <c r="AP19" i="11"/>
  <c r="AO19" i="11"/>
  <c r="AP18" i="11"/>
  <c r="AO18" i="11"/>
  <c r="AP17" i="11"/>
  <c r="AO17" i="11"/>
  <c r="AP16" i="11"/>
  <c r="AO16" i="11"/>
  <c r="AP15" i="11"/>
  <c r="AO15" i="11"/>
  <c r="AP14" i="11"/>
  <c r="AO14" i="11"/>
  <c r="AP13" i="11"/>
  <c r="AO13" i="11"/>
  <c r="AP12" i="11"/>
  <c r="AO12" i="11"/>
  <c r="AP11" i="11"/>
  <c r="AO11" i="11"/>
  <c r="AP10" i="11"/>
  <c r="AO10" i="11"/>
  <c r="AP9" i="11"/>
  <c r="AO9" i="11"/>
  <c r="AN8" i="11"/>
  <c r="AM8" i="11"/>
  <c r="AE8" i="11"/>
  <c r="AA8" i="11"/>
  <c r="Y144" i="11"/>
  <c r="Z144" i="11" s="1"/>
  <c r="Y143" i="11"/>
  <c r="Z143" i="11" s="1"/>
  <c r="Y139" i="11"/>
  <c r="Z139" i="11" s="1"/>
  <c r="Y137" i="11"/>
  <c r="Z137" i="11" s="1"/>
  <c r="Y131" i="11"/>
  <c r="Z131" i="11" s="1"/>
  <c r="Y130" i="11"/>
  <c r="Z130" i="11" s="1"/>
  <c r="Y125" i="11"/>
  <c r="Z125" i="11" s="1"/>
  <c r="Y124" i="11"/>
  <c r="Z124" i="11" s="1"/>
  <c r="Y120" i="11"/>
  <c r="Z120" i="11" s="1"/>
  <c r="Y119" i="11"/>
  <c r="Z119" i="11" s="1"/>
  <c r="Y114" i="11"/>
  <c r="Z114" i="11" s="1"/>
  <c r="Y106" i="11"/>
  <c r="Z106" i="11" s="1"/>
  <c r="Y105" i="11"/>
  <c r="Z105" i="11" s="1"/>
  <c r="Y100" i="11"/>
  <c r="Z100" i="11" s="1"/>
  <c r="Y94" i="11"/>
  <c r="Z94" i="11" s="1"/>
  <c r="Y81" i="11"/>
  <c r="Z81" i="11" s="1"/>
  <c r="Y80" i="11"/>
  <c r="Z80" i="11" s="1"/>
  <c r="Y79" i="11"/>
  <c r="Z79" i="11" s="1"/>
  <c r="Y75" i="11"/>
  <c r="Z75" i="11" s="1"/>
  <c r="Y74" i="11"/>
  <c r="Z74" i="11" s="1"/>
  <c r="Y66" i="11"/>
  <c r="Z66" i="11" s="1"/>
  <c r="Y62" i="11"/>
  <c r="Z62" i="11" s="1"/>
  <c r="Y60" i="11"/>
  <c r="Z60" i="11" s="1"/>
  <c r="Y55" i="11"/>
  <c r="Z55" i="11" s="1"/>
  <c r="Y54" i="11"/>
  <c r="Z54" i="11" s="1"/>
  <c r="Y49" i="11"/>
  <c r="Z49" i="11" s="1"/>
  <c r="Y48" i="11"/>
  <c r="Z48" i="11" s="1"/>
  <c r="Y47" i="11"/>
  <c r="Z47" i="11" s="1"/>
  <c r="Y42" i="11"/>
  <c r="Z42" i="11" s="1"/>
  <c r="Y41" i="11"/>
  <c r="Z41" i="11" s="1"/>
  <c r="Y36" i="11"/>
  <c r="Z36" i="11" s="1"/>
  <c r="Y35" i="11"/>
  <c r="Z35" i="11" s="1"/>
  <c r="Y34" i="11"/>
  <c r="Z34" i="11" s="1"/>
  <c r="Y29" i="11"/>
  <c r="Z29" i="11" s="1"/>
  <c r="Y28" i="11"/>
  <c r="Z28" i="11" s="1"/>
  <c r="Y23" i="11"/>
  <c r="Z23" i="11" s="1"/>
  <c r="Y22" i="11"/>
  <c r="Z22" i="11" s="1"/>
  <c r="Y17" i="11"/>
  <c r="Z17" i="11" s="1"/>
  <c r="Y16" i="11"/>
  <c r="Z16" i="11" s="1"/>
  <c r="Y15" i="11"/>
  <c r="Z15" i="11" s="1"/>
  <c r="Y11" i="11"/>
  <c r="Z11" i="11" s="1"/>
  <c r="Y10" i="11"/>
  <c r="Z10" i="11" s="1"/>
  <c r="Y9" i="11"/>
  <c r="Z9" i="11" s="1"/>
  <c r="O19" i="11"/>
  <c r="P158" i="11"/>
  <c r="Y158" i="11" s="1"/>
  <c r="Z158" i="11" s="1"/>
  <c r="O158" i="11"/>
  <c r="N158" i="11"/>
  <c r="R158" i="11" s="1"/>
  <c r="M158" i="11"/>
  <c r="Q158" i="11" s="1"/>
  <c r="L158" i="11"/>
  <c r="K158" i="11"/>
  <c r="P157" i="11"/>
  <c r="Y157" i="11" s="1"/>
  <c r="Z157" i="11" s="1"/>
  <c r="O157" i="11"/>
  <c r="N157" i="11"/>
  <c r="R157" i="11" s="1"/>
  <c r="M157" i="11"/>
  <c r="Q157" i="11" s="1"/>
  <c r="L157" i="11"/>
  <c r="K157" i="11"/>
  <c r="P156" i="11"/>
  <c r="Y156" i="11" s="1"/>
  <c r="Z156" i="11" s="1"/>
  <c r="O156" i="11"/>
  <c r="N156" i="11"/>
  <c r="R156" i="11" s="1"/>
  <c r="M156" i="11"/>
  <c r="Q156" i="11" s="1"/>
  <c r="L156" i="11"/>
  <c r="K156" i="11"/>
  <c r="Q155" i="11"/>
  <c r="P155" i="11"/>
  <c r="Y155" i="11" s="1"/>
  <c r="Z155" i="11" s="1"/>
  <c r="O155" i="11"/>
  <c r="N155" i="11"/>
  <c r="R155" i="11" s="1"/>
  <c r="M155" i="11"/>
  <c r="L155" i="11"/>
  <c r="K155" i="11"/>
  <c r="Q154" i="11"/>
  <c r="Y154" i="11" s="1"/>
  <c r="Z154" i="11" s="1"/>
  <c r="P154" i="11"/>
  <c r="O154" i="11"/>
  <c r="N154" i="11"/>
  <c r="R154" i="11" s="1"/>
  <c r="M154" i="11"/>
  <c r="L154" i="11"/>
  <c r="K154" i="11"/>
  <c r="P153" i="11"/>
  <c r="Y153" i="11" s="1"/>
  <c r="Z153" i="11" s="1"/>
  <c r="O153" i="11"/>
  <c r="N153" i="11"/>
  <c r="R153" i="11" s="1"/>
  <c r="M153" i="11"/>
  <c r="Q153" i="11" s="1"/>
  <c r="L153" i="11"/>
  <c r="K153" i="11"/>
  <c r="Q152" i="11"/>
  <c r="P152" i="11"/>
  <c r="Y152" i="11" s="1"/>
  <c r="Z152" i="11" s="1"/>
  <c r="O152" i="11"/>
  <c r="N152" i="11"/>
  <c r="R152" i="11" s="1"/>
  <c r="M152" i="11"/>
  <c r="L152" i="11"/>
  <c r="K152" i="11"/>
  <c r="P151" i="11"/>
  <c r="Y151" i="11" s="1"/>
  <c r="Z151" i="11" s="1"/>
  <c r="O151" i="11"/>
  <c r="N151" i="11"/>
  <c r="R151" i="11" s="1"/>
  <c r="M151" i="11"/>
  <c r="Q151" i="11" s="1"/>
  <c r="L151" i="11"/>
  <c r="K151" i="11"/>
  <c r="P150" i="11"/>
  <c r="O150" i="11"/>
  <c r="N150" i="11"/>
  <c r="R150" i="11" s="1"/>
  <c r="M150" i="11"/>
  <c r="Q150" i="11" s="1"/>
  <c r="Y150" i="11" s="1"/>
  <c r="Z150" i="11" s="1"/>
  <c r="L150" i="11"/>
  <c r="K150" i="11"/>
  <c r="P149" i="11"/>
  <c r="Y149" i="11" s="1"/>
  <c r="Z149" i="11" s="1"/>
  <c r="O149" i="11"/>
  <c r="N149" i="11"/>
  <c r="R149" i="11" s="1"/>
  <c r="M149" i="11"/>
  <c r="Q149" i="11" s="1"/>
  <c r="L149" i="11"/>
  <c r="K149" i="11"/>
  <c r="P148" i="11"/>
  <c r="Y148" i="11" s="1"/>
  <c r="Z148" i="11" s="1"/>
  <c r="O148" i="11"/>
  <c r="N148" i="11"/>
  <c r="R148" i="11" s="1"/>
  <c r="M148" i="11"/>
  <c r="Q148" i="11" s="1"/>
  <c r="L148" i="11"/>
  <c r="K148" i="11"/>
  <c r="Q147" i="11"/>
  <c r="P147" i="11"/>
  <c r="Y147" i="11" s="1"/>
  <c r="Z147" i="11" s="1"/>
  <c r="O147" i="11"/>
  <c r="N147" i="11"/>
  <c r="R147" i="11" s="1"/>
  <c r="M147" i="11"/>
  <c r="L147" i="11"/>
  <c r="K147" i="11"/>
  <c r="Q146" i="11"/>
  <c r="P146" i="11"/>
  <c r="Y146" i="11" s="1"/>
  <c r="Z146" i="11" s="1"/>
  <c r="O146" i="11"/>
  <c r="N146" i="11"/>
  <c r="R146" i="11" s="1"/>
  <c r="M146" i="11"/>
  <c r="L146" i="11"/>
  <c r="K146" i="11"/>
  <c r="P145" i="11"/>
  <c r="O145" i="11"/>
  <c r="N145" i="11"/>
  <c r="R145" i="11" s="1"/>
  <c r="M145" i="11"/>
  <c r="Q145" i="11" s="1"/>
  <c r="Y145" i="11" s="1"/>
  <c r="Z145" i="11" s="1"/>
  <c r="L145" i="11"/>
  <c r="K145" i="11"/>
  <c r="Q144" i="11"/>
  <c r="P144" i="11"/>
  <c r="O144" i="11"/>
  <c r="N144" i="11"/>
  <c r="R144" i="11" s="1"/>
  <c r="M144" i="11"/>
  <c r="L144" i="11"/>
  <c r="K144" i="11"/>
  <c r="P143" i="11"/>
  <c r="O143" i="11"/>
  <c r="N143" i="11"/>
  <c r="R143" i="11" s="1"/>
  <c r="M143" i="11"/>
  <c r="Q143" i="11" s="1"/>
  <c r="L143" i="11"/>
  <c r="K143" i="11"/>
  <c r="P142" i="11"/>
  <c r="Y142" i="11" s="1"/>
  <c r="Z142" i="11" s="1"/>
  <c r="O142" i="11"/>
  <c r="N142" i="11"/>
  <c r="R142" i="11" s="1"/>
  <c r="M142" i="11"/>
  <c r="Q142" i="11" s="1"/>
  <c r="L142" i="11"/>
  <c r="K142" i="11"/>
  <c r="P141" i="11"/>
  <c r="Y141" i="11" s="1"/>
  <c r="Z141" i="11" s="1"/>
  <c r="O141" i="11"/>
  <c r="N141" i="11"/>
  <c r="R141" i="11" s="1"/>
  <c r="M141" i="11"/>
  <c r="Q141" i="11" s="1"/>
  <c r="L141" i="11"/>
  <c r="K141" i="11"/>
  <c r="P140" i="11"/>
  <c r="O140" i="11"/>
  <c r="N140" i="11"/>
  <c r="R140" i="11" s="1"/>
  <c r="M140" i="11"/>
  <c r="Q140" i="11" s="1"/>
  <c r="Y140" i="11" s="1"/>
  <c r="Z140" i="11" s="1"/>
  <c r="L140" i="11"/>
  <c r="K140" i="11"/>
  <c r="Q139" i="11"/>
  <c r="P139" i="11"/>
  <c r="O139" i="11"/>
  <c r="N139" i="11"/>
  <c r="R139" i="11" s="1"/>
  <c r="M139" i="11"/>
  <c r="L139" i="11"/>
  <c r="K139" i="11"/>
  <c r="Q138" i="11"/>
  <c r="Y138" i="11" s="1"/>
  <c r="Z138" i="11" s="1"/>
  <c r="P138" i="11"/>
  <c r="O138" i="11"/>
  <c r="N138" i="11"/>
  <c r="R138" i="11" s="1"/>
  <c r="M138" i="11"/>
  <c r="L138" i="11"/>
  <c r="K138" i="11"/>
  <c r="P137" i="11"/>
  <c r="O137" i="11"/>
  <c r="N137" i="11"/>
  <c r="R137" i="11" s="1"/>
  <c r="M137" i="11"/>
  <c r="Q137" i="11" s="1"/>
  <c r="L137" i="11"/>
  <c r="K137" i="11"/>
  <c r="Q136" i="11"/>
  <c r="P136" i="11"/>
  <c r="Y136" i="11" s="1"/>
  <c r="Z136" i="11" s="1"/>
  <c r="O136" i="11"/>
  <c r="N136" i="11"/>
  <c r="R136" i="11" s="1"/>
  <c r="M136" i="11"/>
  <c r="L136" i="11"/>
  <c r="K136" i="11"/>
  <c r="P135" i="11"/>
  <c r="Y135" i="11" s="1"/>
  <c r="Z135" i="11" s="1"/>
  <c r="O135" i="11"/>
  <c r="N135" i="11"/>
  <c r="R135" i="11" s="1"/>
  <c r="M135" i="11"/>
  <c r="Q135" i="11" s="1"/>
  <c r="L135" i="11"/>
  <c r="K135" i="11"/>
  <c r="P134" i="11"/>
  <c r="Y134" i="11" s="1"/>
  <c r="Z134" i="11" s="1"/>
  <c r="O134" i="11"/>
  <c r="N134" i="11"/>
  <c r="R134" i="11" s="1"/>
  <c r="M134" i="11"/>
  <c r="Q134" i="11" s="1"/>
  <c r="L134" i="11"/>
  <c r="K134" i="11"/>
  <c r="P133" i="11"/>
  <c r="Y133" i="11" s="1"/>
  <c r="Z133" i="11" s="1"/>
  <c r="O133" i="11"/>
  <c r="N133" i="11"/>
  <c r="R133" i="11" s="1"/>
  <c r="M133" i="11"/>
  <c r="Q133" i="11" s="1"/>
  <c r="L133" i="11"/>
  <c r="K133" i="11"/>
  <c r="P132" i="11"/>
  <c r="Y132" i="11" s="1"/>
  <c r="Z132" i="11" s="1"/>
  <c r="O132" i="11"/>
  <c r="N132" i="11"/>
  <c r="R132" i="11" s="1"/>
  <c r="M132" i="11"/>
  <c r="Q132" i="11" s="1"/>
  <c r="L132" i="11"/>
  <c r="K132" i="11"/>
  <c r="Q131" i="11"/>
  <c r="P131" i="11"/>
  <c r="O131" i="11"/>
  <c r="N131" i="11"/>
  <c r="R131" i="11" s="1"/>
  <c r="M131" i="11"/>
  <c r="L131" i="11"/>
  <c r="K131" i="11"/>
  <c r="Q130" i="11"/>
  <c r="P130" i="11"/>
  <c r="O130" i="11"/>
  <c r="N130" i="11"/>
  <c r="R130" i="11" s="1"/>
  <c r="M130" i="11"/>
  <c r="L130" i="11"/>
  <c r="K130" i="11"/>
  <c r="P129" i="11"/>
  <c r="Y129" i="11" s="1"/>
  <c r="Z129" i="11" s="1"/>
  <c r="O129" i="11"/>
  <c r="N129" i="11"/>
  <c r="R129" i="11" s="1"/>
  <c r="M129" i="11"/>
  <c r="Q129" i="11" s="1"/>
  <c r="L129" i="11"/>
  <c r="K129" i="11"/>
  <c r="Q128" i="11"/>
  <c r="P128" i="11"/>
  <c r="Y128" i="11" s="1"/>
  <c r="Z128" i="11" s="1"/>
  <c r="O128" i="11"/>
  <c r="N128" i="11"/>
  <c r="R128" i="11" s="1"/>
  <c r="M128" i="11"/>
  <c r="L128" i="11"/>
  <c r="K128" i="11"/>
  <c r="P127" i="11"/>
  <c r="Y127" i="11" s="1"/>
  <c r="Z127" i="11" s="1"/>
  <c r="O127" i="11"/>
  <c r="N127" i="11"/>
  <c r="R127" i="11" s="1"/>
  <c r="M127" i="11"/>
  <c r="Q127" i="11" s="1"/>
  <c r="L127" i="11"/>
  <c r="K127" i="11"/>
  <c r="P126" i="11"/>
  <c r="Y126" i="11" s="1"/>
  <c r="Z126" i="11" s="1"/>
  <c r="O126" i="11"/>
  <c r="N126" i="11"/>
  <c r="R126" i="11" s="1"/>
  <c r="M126" i="11"/>
  <c r="Q126" i="11" s="1"/>
  <c r="L126" i="11"/>
  <c r="K126" i="11"/>
  <c r="P125" i="11"/>
  <c r="O125" i="11"/>
  <c r="N125" i="11"/>
  <c r="R125" i="11" s="1"/>
  <c r="M125" i="11"/>
  <c r="Q125" i="11" s="1"/>
  <c r="L125" i="11"/>
  <c r="K125" i="11"/>
  <c r="P124" i="11"/>
  <c r="O124" i="11"/>
  <c r="N124" i="11"/>
  <c r="R124" i="11" s="1"/>
  <c r="M124" i="11"/>
  <c r="Q124" i="11" s="1"/>
  <c r="L124" i="11"/>
  <c r="K124" i="11"/>
  <c r="Q123" i="11"/>
  <c r="P123" i="11"/>
  <c r="Y123" i="11" s="1"/>
  <c r="Z123" i="11" s="1"/>
  <c r="O123" i="11"/>
  <c r="N123" i="11"/>
  <c r="R123" i="11" s="1"/>
  <c r="M123" i="11"/>
  <c r="L123" i="11"/>
  <c r="K123" i="11"/>
  <c r="Q122" i="11"/>
  <c r="P122" i="11"/>
  <c r="Y122" i="11" s="1"/>
  <c r="Z122" i="11" s="1"/>
  <c r="O122" i="11"/>
  <c r="N122" i="11"/>
  <c r="R122" i="11" s="1"/>
  <c r="M122" i="11"/>
  <c r="L122" i="11"/>
  <c r="K122" i="11"/>
  <c r="P121" i="11"/>
  <c r="Y121" i="11" s="1"/>
  <c r="Z121" i="11" s="1"/>
  <c r="O121" i="11"/>
  <c r="N121" i="11"/>
  <c r="R121" i="11" s="1"/>
  <c r="M121" i="11"/>
  <c r="Q121" i="11" s="1"/>
  <c r="L121" i="11"/>
  <c r="K121" i="11"/>
  <c r="Q120" i="11"/>
  <c r="P120" i="11"/>
  <c r="O120" i="11"/>
  <c r="N120" i="11"/>
  <c r="R120" i="11" s="1"/>
  <c r="M120" i="11"/>
  <c r="L120" i="11"/>
  <c r="K120" i="11"/>
  <c r="P119" i="11"/>
  <c r="O119" i="11"/>
  <c r="N119" i="11"/>
  <c r="R119" i="11" s="1"/>
  <c r="M119" i="11"/>
  <c r="Q119" i="11" s="1"/>
  <c r="L119" i="11"/>
  <c r="K119" i="11"/>
  <c r="P118" i="11"/>
  <c r="Y118" i="11" s="1"/>
  <c r="Z118" i="11" s="1"/>
  <c r="O118" i="11"/>
  <c r="N118" i="11"/>
  <c r="R118" i="11" s="1"/>
  <c r="M118" i="11"/>
  <c r="Q118" i="11" s="1"/>
  <c r="L118" i="11"/>
  <c r="K118" i="11"/>
  <c r="P117" i="11"/>
  <c r="Y117" i="11" s="1"/>
  <c r="Z117" i="11" s="1"/>
  <c r="O117" i="11"/>
  <c r="N117" i="11"/>
  <c r="R117" i="11" s="1"/>
  <c r="M117" i="11"/>
  <c r="Q117" i="11" s="1"/>
  <c r="L117" i="11"/>
  <c r="K117" i="11"/>
  <c r="P116" i="11"/>
  <c r="Y116" i="11" s="1"/>
  <c r="Z116" i="11" s="1"/>
  <c r="O116" i="11"/>
  <c r="N116" i="11"/>
  <c r="R116" i="11" s="1"/>
  <c r="M116" i="11"/>
  <c r="Q116" i="11" s="1"/>
  <c r="L116" i="11"/>
  <c r="K116" i="11"/>
  <c r="Q115" i="11"/>
  <c r="P115" i="11"/>
  <c r="Y115" i="11" s="1"/>
  <c r="Z115" i="11" s="1"/>
  <c r="O115" i="11"/>
  <c r="N115" i="11"/>
  <c r="R115" i="11" s="1"/>
  <c r="M115" i="11"/>
  <c r="L115" i="11"/>
  <c r="K115" i="11"/>
  <c r="Q114" i="11"/>
  <c r="P114" i="11"/>
  <c r="O114" i="11"/>
  <c r="N114" i="11"/>
  <c r="R114" i="11" s="1"/>
  <c r="M114" i="11"/>
  <c r="L114" i="11"/>
  <c r="K114" i="11"/>
  <c r="P113" i="11"/>
  <c r="Y113" i="11" s="1"/>
  <c r="Z113" i="11" s="1"/>
  <c r="O113" i="11"/>
  <c r="N113" i="11"/>
  <c r="R113" i="11" s="1"/>
  <c r="M113" i="11"/>
  <c r="Q113" i="11" s="1"/>
  <c r="L113" i="11"/>
  <c r="K113" i="11"/>
  <c r="Q112" i="11"/>
  <c r="P112" i="11"/>
  <c r="Y112" i="11" s="1"/>
  <c r="Z112" i="11" s="1"/>
  <c r="O112" i="11"/>
  <c r="N112" i="11"/>
  <c r="R112" i="11" s="1"/>
  <c r="M112" i="11"/>
  <c r="L112" i="11"/>
  <c r="K112" i="11"/>
  <c r="P111" i="11"/>
  <c r="O111" i="11"/>
  <c r="N111" i="11"/>
  <c r="R111" i="11" s="1"/>
  <c r="M111" i="11"/>
  <c r="Q111" i="11" s="1"/>
  <c r="Y111" i="11" s="1"/>
  <c r="Z111" i="11" s="1"/>
  <c r="L111" i="11"/>
  <c r="K111" i="11"/>
  <c r="P110" i="11"/>
  <c r="Y110" i="11" s="1"/>
  <c r="Z110" i="11" s="1"/>
  <c r="O110" i="11"/>
  <c r="N110" i="11"/>
  <c r="R110" i="11" s="1"/>
  <c r="M110" i="11"/>
  <c r="Q110" i="11" s="1"/>
  <c r="L110" i="11"/>
  <c r="K110" i="11"/>
  <c r="P109" i="11"/>
  <c r="Y109" i="11" s="1"/>
  <c r="Z109" i="11" s="1"/>
  <c r="O109" i="11"/>
  <c r="N109" i="11"/>
  <c r="R109" i="11" s="1"/>
  <c r="M109" i="11"/>
  <c r="Q109" i="11" s="1"/>
  <c r="L109" i="11"/>
  <c r="K109" i="11"/>
  <c r="P108" i="11"/>
  <c r="Y108" i="11" s="1"/>
  <c r="Z108" i="11" s="1"/>
  <c r="O108" i="11"/>
  <c r="N108" i="11"/>
  <c r="R108" i="11" s="1"/>
  <c r="M108" i="11"/>
  <c r="Q108" i="11" s="1"/>
  <c r="L108" i="11"/>
  <c r="K108" i="11"/>
  <c r="Q107" i="11"/>
  <c r="P107" i="11"/>
  <c r="Y107" i="11" s="1"/>
  <c r="Z107" i="11" s="1"/>
  <c r="O107" i="11"/>
  <c r="N107" i="11"/>
  <c r="R107" i="11" s="1"/>
  <c r="M107" i="11"/>
  <c r="L107" i="11"/>
  <c r="K107" i="11"/>
  <c r="Q106" i="11"/>
  <c r="P106" i="11"/>
  <c r="O106" i="11"/>
  <c r="N106" i="11"/>
  <c r="R106" i="11" s="1"/>
  <c r="M106" i="11"/>
  <c r="L106" i="11"/>
  <c r="K106" i="11"/>
  <c r="P105" i="11"/>
  <c r="O105" i="11"/>
  <c r="N105" i="11"/>
  <c r="R105" i="11" s="1"/>
  <c r="M105" i="11"/>
  <c r="Q105" i="11" s="1"/>
  <c r="L105" i="11"/>
  <c r="K105" i="11"/>
  <c r="Q104" i="11"/>
  <c r="P104" i="11"/>
  <c r="Y104" i="11" s="1"/>
  <c r="Z104" i="11" s="1"/>
  <c r="O104" i="11"/>
  <c r="N104" i="11"/>
  <c r="R104" i="11" s="1"/>
  <c r="M104" i="11"/>
  <c r="L104" i="11"/>
  <c r="K104" i="11"/>
  <c r="P103" i="11"/>
  <c r="Y103" i="11" s="1"/>
  <c r="Z103" i="11" s="1"/>
  <c r="O103" i="11"/>
  <c r="N103" i="11"/>
  <c r="R103" i="11" s="1"/>
  <c r="M103" i="11"/>
  <c r="Q103" i="11" s="1"/>
  <c r="L103" i="11"/>
  <c r="K103" i="11"/>
  <c r="P102" i="11"/>
  <c r="Y102" i="11" s="1"/>
  <c r="Z102" i="11" s="1"/>
  <c r="O102" i="11"/>
  <c r="N102" i="11"/>
  <c r="R102" i="11" s="1"/>
  <c r="M102" i="11"/>
  <c r="Q102" i="11" s="1"/>
  <c r="L102" i="11"/>
  <c r="K102" i="11"/>
  <c r="P101" i="11"/>
  <c r="O101" i="11"/>
  <c r="N101" i="11"/>
  <c r="R101" i="11" s="1"/>
  <c r="M101" i="11"/>
  <c r="Q101" i="11" s="1"/>
  <c r="Y101" i="11" s="1"/>
  <c r="Z101" i="11" s="1"/>
  <c r="L101" i="11"/>
  <c r="K101" i="11"/>
  <c r="P100" i="11"/>
  <c r="O100" i="11"/>
  <c r="N100" i="11"/>
  <c r="R100" i="11" s="1"/>
  <c r="M100" i="11"/>
  <c r="Q100" i="11" s="1"/>
  <c r="L100" i="11"/>
  <c r="K100" i="11"/>
  <c r="Q99" i="11"/>
  <c r="Y99" i="11" s="1"/>
  <c r="Z99" i="11" s="1"/>
  <c r="P99" i="11"/>
  <c r="O99" i="11"/>
  <c r="N99" i="11"/>
  <c r="R99" i="11" s="1"/>
  <c r="M99" i="11"/>
  <c r="L99" i="11"/>
  <c r="K99" i="11"/>
  <c r="Q98" i="11"/>
  <c r="P98" i="11"/>
  <c r="Y98" i="11" s="1"/>
  <c r="Z98" i="11" s="1"/>
  <c r="O98" i="11"/>
  <c r="N98" i="11"/>
  <c r="R98" i="11" s="1"/>
  <c r="M98" i="11"/>
  <c r="L98" i="11"/>
  <c r="K98" i="11"/>
  <c r="P97" i="11"/>
  <c r="Y97" i="11" s="1"/>
  <c r="Z97" i="11" s="1"/>
  <c r="O97" i="11"/>
  <c r="N97" i="11"/>
  <c r="R97" i="11" s="1"/>
  <c r="M97" i="11"/>
  <c r="Q97" i="11" s="1"/>
  <c r="L97" i="11"/>
  <c r="K97" i="11"/>
  <c r="Q96" i="11"/>
  <c r="P96" i="11"/>
  <c r="Y96" i="11" s="1"/>
  <c r="Z96" i="11" s="1"/>
  <c r="O96" i="11"/>
  <c r="N96" i="11"/>
  <c r="R96" i="11" s="1"/>
  <c r="M96" i="11"/>
  <c r="L96" i="11"/>
  <c r="K96" i="11"/>
  <c r="P95" i="11"/>
  <c r="O95" i="11"/>
  <c r="N95" i="11"/>
  <c r="R95" i="11" s="1"/>
  <c r="M95" i="11"/>
  <c r="Q95" i="11" s="1"/>
  <c r="Y95" i="11" s="1"/>
  <c r="Z95" i="11" s="1"/>
  <c r="L95" i="11"/>
  <c r="K95" i="11"/>
  <c r="P94" i="11"/>
  <c r="O94" i="11"/>
  <c r="N94" i="11"/>
  <c r="R94" i="11" s="1"/>
  <c r="M94" i="11"/>
  <c r="Q94" i="11" s="1"/>
  <c r="L94" i="11"/>
  <c r="K94" i="11"/>
  <c r="P93" i="11"/>
  <c r="Y93" i="11" s="1"/>
  <c r="Z93" i="11" s="1"/>
  <c r="O93" i="11"/>
  <c r="N93" i="11"/>
  <c r="R93" i="11" s="1"/>
  <c r="M93" i="11"/>
  <c r="Q93" i="11" s="1"/>
  <c r="L93" i="11"/>
  <c r="K93" i="11"/>
  <c r="P92" i="11"/>
  <c r="O92" i="11"/>
  <c r="N92" i="11"/>
  <c r="R92" i="11" s="1"/>
  <c r="M92" i="11"/>
  <c r="Q92" i="11" s="1"/>
  <c r="Y92" i="11" s="1"/>
  <c r="Z92" i="11" s="1"/>
  <c r="L92" i="11"/>
  <c r="K92" i="11"/>
  <c r="Q91" i="11"/>
  <c r="P91" i="11"/>
  <c r="Y91" i="11" s="1"/>
  <c r="Z91" i="11" s="1"/>
  <c r="O91" i="11"/>
  <c r="N91" i="11"/>
  <c r="R91" i="11" s="1"/>
  <c r="M91" i="11"/>
  <c r="L91" i="11"/>
  <c r="K91" i="11"/>
  <c r="Q90" i="11"/>
  <c r="Y90" i="11" s="1"/>
  <c r="Z90" i="11" s="1"/>
  <c r="P90" i="11"/>
  <c r="O90" i="11"/>
  <c r="N90" i="11"/>
  <c r="R90" i="11" s="1"/>
  <c r="M90" i="11"/>
  <c r="L90" i="11"/>
  <c r="K90" i="11"/>
  <c r="P89" i="11"/>
  <c r="O89" i="11"/>
  <c r="N89" i="11"/>
  <c r="R89" i="11" s="1"/>
  <c r="M89" i="11"/>
  <c r="Q89" i="11" s="1"/>
  <c r="Y89" i="11" s="1"/>
  <c r="Z89" i="11" s="1"/>
  <c r="L89" i="11"/>
  <c r="K89" i="11"/>
  <c r="Q88" i="11"/>
  <c r="P88" i="11"/>
  <c r="Y88" i="11" s="1"/>
  <c r="Z88" i="11" s="1"/>
  <c r="O88" i="11"/>
  <c r="N88" i="11"/>
  <c r="R88" i="11" s="1"/>
  <c r="M88" i="11"/>
  <c r="L88" i="11"/>
  <c r="K88" i="11"/>
  <c r="P87" i="11"/>
  <c r="Y87" i="11" s="1"/>
  <c r="Z87" i="11" s="1"/>
  <c r="O87" i="11"/>
  <c r="N87" i="11"/>
  <c r="R87" i="11" s="1"/>
  <c r="M87" i="11"/>
  <c r="Q87" i="11" s="1"/>
  <c r="L87" i="11"/>
  <c r="K87" i="11"/>
  <c r="P86" i="11"/>
  <c r="O86" i="11"/>
  <c r="N86" i="11"/>
  <c r="R86" i="11" s="1"/>
  <c r="M86" i="11"/>
  <c r="Q86" i="11" s="1"/>
  <c r="Y86" i="11" s="1"/>
  <c r="Z86" i="11" s="1"/>
  <c r="L86" i="11"/>
  <c r="K86" i="11"/>
  <c r="P85" i="11"/>
  <c r="Y85" i="11" s="1"/>
  <c r="Z85" i="11" s="1"/>
  <c r="O85" i="11"/>
  <c r="N85" i="11"/>
  <c r="R85" i="11" s="1"/>
  <c r="M85" i="11"/>
  <c r="Q85" i="11" s="1"/>
  <c r="L85" i="11"/>
  <c r="K85" i="11"/>
  <c r="P84" i="11"/>
  <c r="Y84" i="11" s="1"/>
  <c r="Z84" i="11" s="1"/>
  <c r="O84" i="11"/>
  <c r="N84" i="11"/>
  <c r="R84" i="11" s="1"/>
  <c r="M84" i="11"/>
  <c r="Q84" i="11" s="1"/>
  <c r="L84" i="11"/>
  <c r="K84" i="11"/>
  <c r="Q83" i="11"/>
  <c r="P83" i="11"/>
  <c r="Y83" i="11" s="1"/>
  <c r="Z83" i="11" s="1"/>
  <c r="O83" i="11"/>
  <c r="N83" i="11"/>
  <c r="R83" i="11" s="1"/>
  <c r="M83" i="11"/>
  <c r="L83" i="11"/>
  <c r="K83" i="11"/>
  <c r="Q82" i="11"/>
  <c r="P82" i="11"/>
  <c r="Y82" i="11" s="1"/>
  <c r="Z82" i="11" s="1"/>
  <c r="O82" i="11"/>
  <c r="N82" i="11"/>
  <c r="R82" i="11" s="1"/>
  <c r="M82" i="11"/>
  <c r="L82" i="11"/>
  <c r="K82" i="11"/>
  <c r="Q81" i="11"/>
  <c r="P81" i="11"/>
  <c r="O81" i="11"/>
  <c r="N81" i="11"/>
  <c r="R81" i="11" s="1"/>
  <c r="M81" i="11"/>
  <c r="L81" i="11"/>
  <c r="K81" i="11"/>
  <c r="Q80" i="11"/>
  <c r="P80" i="11"/>
  <c r="O80" i="11"/>
  <c r="N80" i="11"/>
  <c r="R80" i="11" s="1"/>
  <c r="M80" i="11"/>
  <c r="L80" i="11"/>
  <c r="K80" i="11"/>
  <c r="P79" i="11"/>
  <c r="O79" i="11"/>
  <c r="N79" i="11"/>
  <c r="R79" i="11" s="1"/>
  <c r="M79" i="11"/>
  <c r="Q79" i="11" s="1"/>
  <c r="L79" i="11"/>
  <c r="K79" i="11"/>
  <c r="P78" i="11"/>
  <c r="Y78" i="11" s="1"/>
  <c r="Z78" i="11" s="1"/>
  <c r="O78" i="11"/>
  <c r="N78" i="11"/>
  <c r="R78" i="11" s="1"/>
  <c r="M78" i="11"/>
  <c r="Q78" i="11" s="1"/>
  <c r="L78" i="11"/>
  <c r="K78" i="11"/>
  <c r="P77" i="11"/>
  <c r="Y77" i="11" s="1"/>
  <c r="Z77" i="11" s="1"/>
  <c r="O77" i="11"/>
  <c r="N77" i="11"/>
  <c r="R77" i="11" s="1"/>
  <c r="M77" i="11"/>
  <c r="Q77" i="11" s="1"/>
  <c r="L77" i="11"/>
  <c r="K77" i="11"/>
  <c r="P76" i="11"/>
  <c r="Y76" i="11" s="1"/>
  <c r="Z76" i="11" s="1"/>
  <c r="O76" i="11"/>
  <c r="N76" i="11"/>
  <c r="R76" i="11" s="1"/>
  <c r="M76" i="11"/>
  <c r="Q76" i="11" s="1"/>
  <c r="L76" i="11"/>
  <c r="K76" i="11"/>
  <c r="Q75" i="11"/>
  <c r="P75" i="11"/>
  <c r="O75" i="11"/>
  <c r="N75" i="11"/>
  <c r="R75" i="11" s="1"/>
  <c r="M75" i="11"/>
  <c r="L75" i="11"/>
  <c r="K75" i="11"/>
  <c r="Q74" i="11"/>
  <c r="P74" i="11"/>
  <c r="O74" i="11"/>
  <c r="N74" i="11"/>
  <c r="R74" i="11" s="1"/>
  <c r="M74" i="11"/>
  <c r="L74" i="11"/>
  <c r="K74" i="11"/>
  <c r="Q73" i="11"/>
  <c r="Y73" i="11" s="1"/>
  <c r="Z73" i="11" s="1"/>
  <c r="P73" i="11"/>
  <c r="O73" i="11"/>
  <c r="N73" i="11"/>
  <c r="R73" i="11" s="1"/>
  <c r="M73" i="11"/>
  <c r="L73" i="11"/>
  <c r="K73" i="11"/>
  <c r="Q72" i="11"/>
  <c r="P72" i="11"/>
  <c r="Y72" i="11" s="1"/>
  <c r="Z72" i="11" s="1"/>
  <c r="O72" i="11"/>
  <c r="N72" i="11"/>
  <c r="R72" i="11" s="1"/>
  <c r="M72" i="11"/>
  <c r="L72" i="11"/>
  <c r="K72" i="11"/>
  <c r="P71" i="11"/>
  <c r="Y71" i="11" s="1"/>
  <c r="Z71" i="11" s="1"/>
  <c r="O71" i="11"/>
  <c r="N71" i="11"/>
  <c r="R71" i="11" s="1"/>
  <c r="M71" i="11"/>
  <c r="Q71" i="11" s="1"/>
  <c r="L71" i="11"/>
  <c r="K71" i="11"/>
  <c r="P70" i="11"/>
  <c r="Y70" i="11" s="1"/>
  <c r="Z70" i="11" s="1"/>
  <c r="O70" i="11"/>
  <c r="N70" i="11"/>
  <c r="R70" i="11" s="1"/>
  <c r="M70" i="11"/>
  <c r="Q70" i="11" s="1"/>
  <c r="L70" i="11"/>
  <c r="K70" i="11"/>
  <c r="P69" i="11"/>
  <c r="O69" i="11"/>
  <c r="N69" i="11"/>
  <c r="R69" i="11" s="1"/>
  <c r="M69" i="11"/>
  <c r="Q69" i="11" s="1"/>
  <c r="Y69" i="11" s="1"/>
  <c r="Z69" i="11" s="1"/>
  <c r="L69" i="11"/>
  <c r="K69" i="11"/>
  <c r="P68" i="11"/>
  <c r="Y68" i="11" s="1"/>
  <c r="Z68" i="11" s="1"/>
  <c r="O68" i="11"/>
  <c r="N68" i="11"/>
  <c r="R68" i="11" s="1"/>
  <c r="M68" i="11"/>
  <c r="Q68" i="11" s="1"/>
  <c r="L68" i="11"/>
  <c r="K68" i="11"/>
  <c r="Q67" i="11"/>
  <c r="P67" i="11"/>
  <c r="Y67" i="11" s="1"/>
  <c r="Z67" i="11" s="1"/>
  <c r="O67" i="11"/>
  <c r="N67" i="11"/>
  <c r="R67" i="11" s="1"/>
  <c r="M67" i="11"/>
  <c r="L67" i="11"/>
  <c r="K67" i="11"/>
  <c r="Q66" i="11"/>
  <c r="P66" i="11"/>
  <c r="O66" i="11"/>
  <c r="N66" i="11"/>
  <c r="R66" i="11" s="1"/>
  <c r="M66" i="11"/>
  <c r="L66" i="11"/>
  <c r="K66" i="11"/>
  <c r="Q65" i="11"/>
  <c r="P65" i="11"/>
  <c r="Y65" i="11" s="1"/>
  <c r="Z65" i="11" s="1"/>
  <c r="O65" i="11"/>
  <c r="N65" i="11"/>
  <c r="R65" i="11" s="1"/>
  <c r="M65" i="11"/>
  <c r="L65" i="11"/>
  <c r="K65" i="11"/>
  <c r="Q64" i="11"/>
  <c r="P64" i="11"/>
  <c r="Y64" i="11" s="1"/>
  <c r="Z64" i="11" s="1"/>
  <c r="O64" i="11"/>
  <c r="N64" i="11"/>
  <c r="R64" i="11" s="1"/>
  <c r="R8" i="11" s="1"/>
  <c r="M64" i="11"/>
  <c r="L64" i="11"/>
  <c r="K64" i="11"/>
  <c r="P63" i="11"/>
  <c r="O63" i="11"/>
  <c r="N63" i="11"/>
  <c r="R63" i="11" s="1"/>
  <c r="M63" i="11"/>
  <c r="Q63" i="11" s="1"/>
  <c r="Y63" i="11" s="1"/>
  <c r="Z63" i="11" s="1"/>
  <c r="L63" i="11"/>
  <c r="K63" i="11"/>
  <c r="O62" i="11"/>
  <c r="N62" i="11"/>
  <c r="R62" i="11" s="1"/>
  <c r="M62" i="11"/>
  <c r="Q62" i="11" s="1"/>
  <c r="L62" i="11"/>
  <c r="P62" i="11" s="1"/>
  <c r="K62" i="11"/>
  <c r="O61" i="11"/>
  <c r="N61" i="11"/>
  <c r="R61" i="11" s="1"/>
  <c r="M61" i="11"/>
  <c r="Q61" i="11" s="1"/>
  <c r="L61" i="11"/>
  <c r="P61" i="11" s="1"/>
  <c r="Y61" i="11" s="1"/>
  <c r="Z61" i="11" s="1"/>
  <c r="K61" i="11"/>
  <c r="O60" i="11"/>
  <c r="N60" i="11"/>
  <c r="R60" i="11" s="1"/>
  <c r="M60" i="11"/>
  <c r="Q60" i="11" s="1"/>
  <c r="L60" i="11"/>
  <c r="P60" i="11" s="1"/>
  <c r="K60" i="11"/>
  <c r="Q59" i="11"/>
  <c r="O59" i="11"/>
  <c r="N59" i="11"/>
  <c r="R59" i="11" s="1"/>
  <c r="M59" i="11"/>
  <c r="L59" i="11"/>
  <c r="P59" i="11" s="1"/>
  <c r="Y59" i="11" s="1"/>
  <c r="Z59" i="11" s="1"/>
  <c r="K59" i="11"/>
  <c r="Q58" i="11"/>
  <c r="P58" i="11"/>
  <c r="Y58" i="11" s="1"/>
  <c r="Z58" i="11" s="1"/>
  <c r="O58" i="11"/>
  <c r="N58" i="11"/>
  <c r="R58" i="11" s="1"/>
  <c r="M58" i="11"/>
  <c r="L58" i="11"/>
  <c r="K58" i="11"/>
  <c r="Q57" i="11"/>
  <c r="P57" i="11"/>
  <c r="Y57" i="11" s="1"/>
  <c r="Z57" i="11" s="1"/>
  <c r="O57" i="11"/>
  <c r="N57" i="11"/>
  <c r="R57" i="11" s="1"/>
  <c r="M57" i="11"/>
  <c r="L57" i="11"/>
  <c r="K57" i="11"/>
  <c r="R56" i="11"/>
  <c r="Q56" i="11"/>
  <c r="P56" i="11"/>
  <c r="Y56" i="11" s="1"/>
  <c r="Z56" i="11" s="1"/>
  <c r="O56" i="11"/>
  <c r="N56" i="11"/>
  <c r="M56" i="11"/>
  <c r="L56" i="11"/>
  <c r="K56" i="11"/>
  <c r="R55" i="11"/>
  <c r="Q55" i="11"/>
  <c r="P55" i="11"/>
  <c r="O55" i="11"/>
  <c r="N55" i="11"/>
  <c r="M55" i="11"/>
  <c r="L55" i="11"/>
  <c r="K55" i="11"/>
  <c r="R54" i="11"/>
  <c r="Q54" i="11"/>
  <c r="P54" i="11"/>
  <c r="O54" i="11"/>
  <c r="N54" i="11"/>
  <c r="M54" i="11"/>
  <c r="L54" i="11"/>
  <c r="K54" i="11"/>
  <c r="R53" i="11"/>
  <c r="Q53" i="11"/>
  <c r="P53" i="11"/>
  <c r="Y53" i="11" s="1"/>
  <c r="Z53" i="11" s="1"/>
  <c r="O53" i="11"/>
  <c r="N53" i="11"/>
  <c r="M53" i="11"/>
  <c r="L53" i="11"/>
  <c r="K53" i="11"/>
  <c r="R52" i="11"/>
  <c r="Q52" i="11"/>
  <c r="P52" i="11"/>
  <c r="Y52" i="11" s="1"/>
  <c r="Z52" i="11" s="1"/>
  <c r="O52" i="11"/>
  <c r="N52" i="11"/>
  <c r="M52" i="11"/>
  <c r="L52" i="11"/>
  <c r="K52" i="11"/>
  <c r="R51" i="11"/>
  <c r="Q51" i="11"/>
  <c r="P51" i="11"/>
  <c r="Y51" i="11" s="1"/>
  <c r="Z51" i="11" s="1"/>
  <c r="O51" i="11"/>
  <c r="N51" i="11"/>
  <c r="M51" i="11"/>
  <c r="L51" i="11"/>
  <c r="K51" i="11"/>
  <c r="R50" i="11"/>
  <c r="Q50" i="11"/>
  <c r="P50" i="11"/>
  <c r="Y50" i="11" s="1"/>
  <c r="Z50" i="11" s="1"/>
  <c r="O50" i="11"/>
  <c r="N50" i="11"/>
  <c r="M50" i="11"/>
  <c r="L50" i="11"/>
  <c r="K50" i="11"/>
  <c r="R49" i="11"/>
  <c r="Q49" i="11"/>
  <c r="P49" i="11"/>
  <c r="O49" i="11"/>
  <c r="N49" i="11"/>
  <c r="M49" i="11"/>
  <c r="L49" i="11"/>
  <c r="K49" i="11"/>
  <c r="R48" i="11"/>
  <c r="Q48" i="11"/>
  <c r="P48" i="11"/>
  <c r="O48" i="11"/>
  <c r="N48" i="11"/>
  <c r="M48" i="11"/>
  <c r="L48" i="11"/>
  <c r="K48" i="11"/>
  <c r="R47" i="11"/>
  <c r="Q47" i="11"/>
  <c r="P47" i="11"/>
  <c r="O47" i="11"/>
  <c r="N47" i="11"/>
  <c r="M47" i="11"/>
  <c r="L47" i="11"/>
  <c r="K47" i="11"/>
  <c r="R46" i="11"/>
  <c r="Q46" i="11"/>
  <c r="P46" i="11"/>
  <c r="Y46" i="11" s="1"/>
  <c r="Z46" i="11" s="1"/>
  <c r="O46" i="11"/>
  <c r="N46" i="11"/>
  <c r="M46" i="11"/>
  <c r="L46" i="11"/>
  <c r="K46" i="11"/>
  <c r="R45" i="11"/>
  <c r="Q45" i="11"/>
  <c r="P45" i="11"/>
  <c r="Y45" i="11" s="1"/>
  <c r="Z45" i="11" s="1"/>
  <c r="O45" i="11"/>
  <c r="N45" i="11"/>
  <c r="M45" i="11"/>
  <c r="L45" i="11"/>
  <c r="K45" i="11"/>
  <c r="R44" i="11"/>
  <c r="Q44" i="11"/>
  <c r="P44" i="11"/>
  <c r="Y44" i="11" s="1"/>
  <c r="Z44" i="11" s="1"/>
  <c r="O44" i="11"/>
  <c r="N44" i="11"/>
  <c r="M44" i="11"/>
  <c r="L44" i="11"/>
  <c r="K44" i="11"/>
  <c r="R43" i="11"/>
  <c r="Q43" i="11"/>
  <c r="P43" i="11"/>
  <c r="Y43" i="11" s="1"/>
  <c r="Z43" i="11" s="1"/>
  <c r="O43" i="11"/>
  <c r="N43" i="11"/>
  <c r="M43" i="11"/>
  <c r="L43" i="11"/>
  <c r="K43" i="11"/>
  <c r="R42" i="11"/>
  <c r="Q42" i="11"/>
  <c r="P42" i="11"/>
  <c r="O42" i="11"/>
  <c r="N42" i="11"/>
  <c r="M42" i="11"/>
  <c r="L42" i="11"/>
  <c r="K42" i="11"/>
  <c r="R41" i="11"/>
  <c r="Q41" i="11"/>
  <c r="P41" i="11"/>
  <c r="O41" i="11"/>
  <c r="N41" i="11"/>
  <c r="M41" i="11"/>
  <c r="L41" i="11"/>
  <c r="K41" i="11"/>
  <c r="R40" i="11"/>
  <c r="Q40" i="11"/>
  <c r="P40" i="11"/>
  <c r="Y40" i="11" s="1"/>
  <c r="Z40" i="11" s="1"/>
  <c r="O40" i="11"/>
  <c r="N40" i="11"/>
  <c r="M40" i="11"/>
  <c r="L40" i="11"/>
  <c r="K40" i="11"/>
  <c r="R39" i="11"/>
  <c r="Q39" i="11"/>
  <c r="P39" i="11"/>
  <c r="Y39" i="11" s="1"/>
  <c r="Z39" i="11" s="1"/>
  <c r="O39" i="11"/>
  <c r="N39" i="11"/>
  <c r="M39" i="11"/>
  <c r="L39" i="11"/>
  <c r="K39" i="11"/>
  <c r="R38" i="11"/>
  <c r="Q38" i="11"/>
  <c r="P38" i="11"/>
  <c r="Y38" i="11" s="1"/>
  <c r="Z38" i="11" s="1"/>
  <c r="O38" i="11"/>
  <c r="N38" i="11"/>
  <c r="M38" i="11"/>
  <c r="L38" i="11"/>
  <c r="K38" i="11"/>
  <c r="R37" i="11"/>
  <c r="Q37" i="11"/>
  <c r="P37" i="11"/>
  <c r="Y37" i="11" s="1"/>
  <c r="Z37" i="11" s="1"/>
  <c r="O37" i="11"/>
  <c r="N37" i="11"/>
  <c r="M37" i="11"/>
  <c r="L37" i="11"/>
  <c r="K37" i="11"/>
  <c r="R36" i="11"/>
  <c r="Q36" i="11"/>
  <c r="P36" i="11"/>
  <c r="O36" i="11"/>
  <c r="N36" i="11"/>
  <c r="M36" i="11"/>
  <c r="L36" i="11"/>
  <c r="K36" i="11"/>
  <c r="R35" i="11"/>
  <c r="Q35" i="11"/>
  <c r="P35" i="11"/>
  <c r="O35" i="11"/>
  <c r="N35" i="11"/>
  <c r="M35" i="11"/>
  <c r="L35" i="11"/>
  <c r="K35" i="11"/>
  <c r="R34" i="11"/>
  <c r="Q34" i="11"/>
  <c r="P34" i="11"/>
  <c r="O34" i="11"/>
  <c r="N34" i="11"/>
  <c r="M34" i="11"/>
  <c r="L34" i="11"/>
  <c r="K34" i="11"/>
  <c r="R33" i="11"/>
  <c r="Q33" i="11"/>
  <c r="P33" i="11"/>
  <c r="Y33" i="11" s="1"/>
  <c r="Z33" i="11" s="1"/>
  <c r="O33" i="11"/>
  <c r="N33" i="11"/>
  <c r="M33" i="11"/>
  <c r="L33" i="11"/>
  <c r="K33" i="11"/>
  <c r="R32" i="11"/>
  <c r="Q32" i="11"/>
  <c r="P32" i="11"/>
  <c r="Y32" i="11" s="1"/>
  <c r="Z32" i="11" s="1"/>
  <c r="O32" i="11"/>
  <c r="N32" i="11"/>
  <c r="M32" i="11"/>
  <c r="L32" i="11"/>
  <c r="K32" i="11"/>
  <c r="R31" i="11"/>
  <c r="Q31" i="11"/>
  <c r="P31" i="11"/>
  <c r="Y31" i="11" s="1"/>
  <c r="Z31" i="11" s="1"/>
  <c r="O31" i="11"/>
  <c r="N31" i="11"/>
  <c r="M31" i="11"/>
  <c r="L31" i="11"/>
  <c r="K31" i="11"/>
  <c r="R30" i="11"/>
  <c r="Q30" i="11"/>
  <c r="P30" i="11"/>
  <c r="Y30" i="11" s="1"/>
  <c r="Z30" i="11" s="1"/>
  <c r="O30" i="11"/>
  <c r="N30" i="11"/>
  <c r="M30" i="11"/>
  <c r="L30" i="11"/>
  <c r="K30" i="11"/>
  <c r="R29" i="11"/>
  <c r="Q29" i="11"/>
  <c r="P29" i="11"/>
  <c r="O29" i="11"/>
  <c r="N29" i="11"/>
  <c r="M29" i="11"/>
  <c r="L29" i="11"/>
  <c r="K29" i="11"/>
  <c r="R28" i="11"/>
  <c r="Q28" i="11"/>
  <c r="P28" i="11"/>
  <c r="O28" i="11"/>
  <c r="N28" i="11"/>
  <c r="M28" i="11"/>
  <c r="L28" i="11"/>
  <c r="K28" i="11"/>
  <c r="R27" i="11"/>
  <c r="Q27" i="11"/>
  <c r="P27" i="11"/>
  <c r="Y27" i="11" s="1"/>
  <c r="Z27" i="11" s="1"/>
  <c r="O27" i="11"/>
  <c r="N27" i="11"/>
  <c r="M27" i="11"/>
  <c r="L27" i="11"/>
  <c r="K27" i="11"/>
  <c r="R26" i="11"/>
  <c r="Q26" i="11"/>
  <c r="P26" i="11"/>
  <c r="Y26" i="11" s="1"/>
  <c r="Z26" i="11" s="1"/>
  <c r="O26" i="11"/>
  <c r="N26" i="11"/>
  <c r="M26" i="11"/>
  <c r="L26" i="11"/>
  <c r="K26" i="11"/>
  <c r="R25" i="11"/>
  <c r="Q25" i="11"/>
  <c r="P25" i="11"/>
  <c r="Y25" i="11" s="1"/>
  <c r="Z25" i="11" s="1"/>
  <c r="O25" i="11"/>
  <c r="N25" i="11"/>
  <c r="M25" i="11"/>
  <c r="L25" i="11"/>
  <c r="K25" i="11"/>
  <c r="R24" i="11"/>
  <c r="Q24" i="11"/>
  <c r="P24" i="11"/>
  <c r="Y24" i="11" s="1"/>
  <c r="Z24" i="11" s="1"/>
  <c r="O24" i="11"/>
  <c r="N24" i="11"/>
  <c r="M24" i="11"/>
  <c r="L24" i="11"/>
  <c r="K24" i="11"/>
  <c r="R23" i="11"/>
  <c r="Q23" i="11"/>
  <c r="P23" i="11"/>
  <c r="O23" i="11"/>
  <c r="N23" i="11"/>
  <c r="M23" i="11"/>
  <c r="L23" i="11"/>
  <c r="K23" i="11"/>
  <c r="R22" i="11"/>
  <c r="Q22" i="11"/>
  <c r="P22" i="11"/>
  <c r="O22" i="11"/>
  <c r="N22" i="11"/>
  <c r="M22" i="11"/>
  <c r="L22" i="11"/>
  <c r="K22" i="11"/>
  <c r="R21" i="11"/>
  <c r="Q21" i="11"/>
  <c r="P21" i="11"/>
  <c r="Y21" i="11" s="1"/>
  <c r="Z21" i="11" s="1"/>
  <c r="O21" i="11"/>
  <c r="N21" i="11"/>
  <c r="M21" i="11"/>
  <c r="L21" i="11"/>
  <c r="K21" i="11"/>
  <c r="R20" i="11"/>
  <c r="Q20" i="11"/>
  <c r="P20" i="11"/>
  <c r="Y20" i="11" s="1"/>
  <c r="Z20" i="11" s="1"/>
  <c r="O20" i="11"/>
  <c r="N20" i="11"/>
  <c r="M20" i="11"/>
  <c r="L20" i="11"/>
  <c r="K20" i="11"/>
  <c r="R19" i="11"/>
  <c r="Q19" i="11"/>
  <c r="P19" i="11"/>
  <c r="Y19" i="11" s="1"/>
  <c r="Z19" i="11" s="1"/>
  <c r="N19" i="11"/>
  <c r="M19" i="11"/>
  <c r="L19" i="11"/>
  <c r="K19" i="11"/>
  <c r="R18" i="11"/>
  <c r="Q18" i="11"/>
  <c r="P18" i="11"/>
  <c r="Y18" i="11" s="1"/>
  <c r="Z18" i="11" s="1"/>
  <c r="O18" i="11"/>
  <c r="N18" i="11"/>
  <c r="M18" i="11"/>
  <c r="L18" i="11"/>
  <c r="K18" i="11"/>
  <c r="R17" i="11"/>
  <c r="Q17" i="11"/>
  <c r="P17" i="11"/>
  <c r="O17" i="11"/>
  <c r="N17" i="11"/>
  <c r="M17" i="11"/>
  <c r="L17" i="11"/>
  <c r="K17" i="11"/>
  <c r="R16" i="11"/>
  <c r="Q16" i="11"/>
  <c r="P16" i="11"/>
  <c r="O16" i="11"/>
  <c r="N16" i="11"/>
  <c r="M16" i="11"/>
  <c r="L16" i="11"/>
  <c r="K16" i="11"/>
  <c r="R15" i="11"/>
  <c r="Q15" i="11"/>
  <c r="P15" i="11"/>
  <c r="O15" i="11"/>
  <c r="N15" i="11"/>
  <c r="M15" i="11"/>
  <c r="L15" i="11"/>
  <c r="K15" i="11"/>
  <c r="R14" i="11"/>
  <c r="Q14" i="11"/>
  <c r="P14" i="11"/>
  <c r="Y14" i="11" s="1"/>
  <c r="Z14" i="11" s="1"/>
  <c r="O14" i="11"/>
  <c r="N14" i="11"/>
  <c r="M14" i="11"/>
  <c r="L14" i="11"/>
  <c r="K14" i="11"/>
  <c r="R13" i="11"/>
  <c r="Q13" i="11"/>
  <c r="P13" i="11"/>
  <c r="Y13" i="11" s="1"/>
  <c r="Z13" i="11" s="1"/>
  <c r="O13" i="11"/>
  <c r="N13" i="11"/>
  <c r="M13" i="11"/>
  <c r="L13" i="11"/>
  <c r="K13" i="11"/>
  <c r="R12" i="11"/>
  <c r="Q12" i="11"/>
  <c r="P12" i="11"/>
  <c r="Y12" i="11" s="1"/>
  <c r="Z12" i="11" s="1"/>
  <c r="O12" i="11"/>
  <c r="N12" i="11"/>
  <c r="M12" i="11"/>
  <c r="L12" i="11"/>
  <c r="K12" i="11"/>
  <c r="R11" i="11"/>
  <c r="Q11" i="11"/>
  <c r="P11" i="11"/>
  <c r="O11" i="11"/>
  <c r="N11" i="11"/>
  <c r="M11" i="11"/>
  <c r="L11" i="11"/>
  <c r="K11" i="11"/>
  <c r="R10" i="11"/>
  <c r="Q10" i="11"/>
  <c r="P10" i="11"/>
  <c r="O10" i="11"/>
  <c r="N10" i="11"/>
  <c r="M10" i="11"/>
  <c r="L10" i="11"/>
  <c r="K10" i="11"/>
  <c r="R9" i="11"/>
  <c r="Q9" i="11"/>
  <c r="P9" i="11"/>
  <c r="O9" i="11"/>
  <c r="O8" i="11" s="1"/>
  <c r="N9" i="11"/>
  <c r="M9" i="11"/>
  <c r="L9" i="11"/>
  <c r="K9" i="11"/>
  <c r="J8" i="11"/>
  <c r="I8" i="11"/>
  <c r="H8" i="11"/>
  <c r="G8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Y8" i="11" l="1"/>
  <c r="P8" i="11"/>
  <c r="Q8" i="11"/>
</calcChain>
</file>

<file path=xl/sharedStrings.xml><?xml version="1.0" encoding="utf-8"?>
<sst xmlns="http://schemas.openxmlformats.org/spreadsheetml/2006/main" count="377" uniqueCount="236">
  <si>
    <t>The contents of each sheet in this workbook are as follows:</t>
  </si>
  <si>
    <t>Actual DSG allocations for 2017-18 will be published by the Department for Education later in the year.</t>
  </si>
  <si>
    <t xml:space="preserve">EAST MIDLANDS 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</si>
  <si>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</si>
  <si>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</si>
  <si>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</si>
  <si>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</si>
  <si>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</si>
  <si>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</si>
  <si>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</si>
  <si>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</si>
  <si>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</si>
  <si>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</si>
  <si>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</si>
  <si>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</si>
  <si>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</si>
  <si>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</si>
  <si>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</si>
  <si>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</si>
  <si>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</si>
  <si>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</si>
  <si>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</si>
  <si>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</si>
  <si>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</si>
  <si>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</si>
  <si>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</si>
  <si>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</si>
  <si>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</si>
  <si>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</si>
  <si>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</si>
  <si>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</si>
  <si>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</si>
  <si>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</si>
  <si>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</si>
  <si>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</si>
  <si>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</si>
  <si>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</si>
  <si>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</si>
  <si>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</si>
  <si>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</si>
  <si>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</si>
  <si>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</si>
  <si>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</si>
  <si>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</si>
  <si>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</si>
  <si>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</si>
  <si>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</si>
  <si>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</si>
  <si>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</si>
  <si>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</si>
  <si>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</si>
  <si>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</si>
  <si>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</si>
  <si>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</si>
  <si>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</si>
  <si>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</si>
  <si>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</si>
  <si>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</si>
  <si>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</si>
  <si>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</si>
  <si>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</si>
  <si>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</si>
  <si>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</si>
  <si>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</si>
  <si>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</si>
  <si>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</si>
  <si>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</si>
  <si>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</si>
  <si>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</si>
  <si>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</si>
  <si>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</si>
  <si>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</si>
  <si>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</si>
  <si>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</si>
  <si>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</si>
  <si>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</si>
  <si>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</si>
  <si>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</si>
  <si>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</si>
  <si>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</si>
  <si>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</si>
  <si>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</si>
  <si>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</si>
  <si>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</si>
  <si>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</si>
  <si>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</si>
  <si>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</si>
  <si>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</si>
  <si>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</si>
  <si>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</si>
  <si>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</si>
  <si>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</si>
  <si>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</si>
  <si>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</si>
  <si>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</si>
  <si>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</si>
  <si>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</si>
  <si>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</si>
  <si>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</si>
  <si>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</si>
  <si>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</si>
  <si>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</si>
  <si>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</si>
  <si>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</si>
  <si>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</si>
  <si>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</si>
  <si>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</si>
  <si>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</si>
  <si>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</si>
  <si>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</si>
  <si>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</si>
  <si>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</si>
  <si>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</si>
  <si>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</si>
  <si>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</si>
  <si>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</si>
  <si>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</si>
  <si>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Bournemouth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</si>
  <si>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</si>
  <si>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</si>
  <si>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</si>
  <si>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</si>
  <si>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</si>
  <si>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</si>
  <si>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</si>
  <si>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</si>
  <si>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</si>
  <si>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</si>
  <si>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</si>
  <si>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</si>
  <si>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</si>
  <si>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</si>
  <si>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</si>
  <si>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</si>
  <si>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</si>
  <si>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</si>
  <si>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</si>
  <si>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</si>
  <si>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</si>
  <si>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</si>
  <si>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</si>
  <si>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</si>
  <si>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</si>
  <si>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</si>
  <si>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</si>
  <si>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</si>
  <si>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</si>
  <si>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</si>
  <si>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</si>
  <si>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</si>
  <si>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</si>
  <si>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</si>
  <si>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</si>
  <si>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</si>
  <si>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</si>
  <si>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</si>
  <si>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</si>
  <si>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</si>
  <si>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</si>
  <si>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</si>
  <si>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</si>
  <si>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</si>
  <si>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Illustrative local authority allocations under the proposed early years national funding formula (EYNFF)</t>
  </si>
  <si>
    <t>The figures shown exclude other elements of the dedicated schools grant (DSG), as well as the pupil premium and other grant funding for schools outside of the DSG.</t>
  </si>
  <si>
    <t>Early Years Block National Funding Formula - Illustrative Impact on LAs</t>
  </si>
  <si>
    <t>Step-by-step guide for LAs to understand the calculation of the early years block illustrative allocations</t>
  </si>
  <si>
    <t xml:space="preserve">*This table shows the universal hours for simplicity and comparibility, the hourly rates for the additional entitlement for working parents are the same. </t>
  </si>
  <si>
    <t>**This table refers to funding to LAs not to providers.</t>
  </si>
  <si>
    <t>***Excluding the Isles of Scilly and City of London</t>
  </si>
  <si>
    <t>Transitional Funding</t>
  </si>
  <si>
    <t>Supplementary Funding</t>
  </si>
  <si>
    <t>Resultant Year 1 (2017-18) Position</t>
  </si>
  <si>
    <t>Formula Factors</t>
  </si>
  <si>
    <t>ACA Hourly Rates</t>
  </si>
  <si>
    <t>ACA Universal Quantums</t>
  </si>
  <si>
    <t>Hourly Rates Breakdown post-ACA</t>
  </si>
  <si>
    <t>ACA</t>
  </si>
  <si>
    <t>Total</t>
  </si>
  <si>
    <t>EYNFF Hourly Rate</t>
  </si>
  <si>
    <t>Floors and Ceilings</t>
  </si>
  <si>
    <t>Protections &amp; Capping</t>
  </si>
  <si>
    <t>Formula Related</t>
  </si>
  <si>
    <t>EYPP</t>
  </si>
  <si>
    <t>Hourly Rates</t>
  </si>
  <si>
    <t>Region
(alphabetical order)</t>
  </si>
  <si>
    <t>LA number</t>
  </si>
  <si>
    <t>LA name 
(alphabetical order within region)</t>
  </si>
  <si>
    <t>[a]
General Labour Market Cost Adjustment (GLM)</t>
  </si>
  <si>
    <t>[b]
Nursery and Pre-School Rateable Cost Adjustment (NRCA)</t>
  </si>
  <si>
    <t>[l] = [d] x [h] x 15 hours x 38 weeks
Basic Area Cost Adjusted Universal Quantum
(£)</t>
  </si>
  <si>
    <t>[m] = [e] x [i] x 15 hours x 38 weeks
FSM Area Cost Adjusted Universal Quantum
(£)</t>
  </si>
  <si>
    <t>[n] = [f] x [j] x 15 hours x 38 weeks
EAL Area Cost Adjusted Universal Quantum
(£)</t>
  </si>
  <si>
    <t>[o] = [g] x [k] x 15 hours x 38 weeks
DLA Area Cost Adjusted Universal Quantum
(£)</t>
  </si>
  <si>
    <t>[w] = [v] / ([d] x 15 hours x 38 weeks) + [t]
Illustrative EYNFF Hourly Rate without transitional protection or capping applied
(£/hr)</t>
  </si>
  <si>
    <t>[x]
2016-17 DSG allocation for the early years block for 3-4 year old universal funding
(£)</t>
  </si>
  <si>
    <t>[y]
2016-17 DSG Hourly Rate for the early years block for 3-4 year old universal funding
(£/hr)</t>
  </si>
  <si>
    <t>[z]
2016-17 DSG EYBUF (Early Years Basic Unit of Funding) for the early years block for 3-4 year old universal funding
(£)</t>
  </si>
  <si>
    <t>[aa]
2016-17 DSG EYBUF (Early Years Basic Unit of Funding) equivalent hourly rate for the early years block for 3-4 year old universal funding
(£/hr)</t>
  </si>
  <si>
    <t>[ab]
2016-17 Rebaselined Quantum for the early years block for 3-4 year old universal funding
(£)</t>
  </si>
  <si>
    <t>[ac]
2016-17 Rebaselined Hourly Rate for the early years block for 3-4 year old universal funding
(£/hr)</t>
  </si>
  <si>
    <t>[ad]
Maximum (hourly rate) loss allowed for 17-18
(%)</t>
  </si>
  <si>
    <t>[ae]
Maximum (hourly rate) gain available for 17-18
(%)</t>
  </si>
  <si>
    <t>[af]
17-18 Hourly Rate Protections
(£/hr)</t>
  </si>
  <si>
    <t>[ag]
17-18 Hourly Rate Still to Gain
(£/hr)</t>
  </si>
  <si>
    <t>[ah]
17-18 Universal Quantum Protections
(£)</t>
  </si>
  <si>
    <t>[aj]
17-18 Universal Quantum Still to Gain
(£)</t>
  </si>
  <si>
    <t>[ak]
Illustrative Amount received due to Maintained Nursery School (MNS) Fund 2017-18
(£)</t>
  </si>
  <si>
    <t>[al]
Illustrative additional amount LA allocated for the early years pupil premium (EYPP) for 2017-18
(£)</t>
  </si>
  <si>
    <t>[am] = [ak] / ([d] x 15 hours x 38 weeks)
MNS Fund 2017-18
(£/hr)</t>
  </si>
  <si>
    <t>[an] = [al] / ([d] x 15 hours x 38 weeks)
EYPP
(£/hr)</t>
  </si>
  <si>
    <t>[ao]
Illustrative LA Hourly Rate for 3-4 year olds for 2017-18 with transitional protection or capping applied
(£/hr)</t>
  </si>
  <si>
    <t>[ap]
Illustrative amount LA allocated for Universal 3-4 year old entitlement funding for 2017-18
(£)</t>
  </si>
  <si>
    <t>England*** total:</t>
  </si>
  <si>
    <r>
      <t xml:space="preserve">[c] = 1 + ([a] - 1) x 80% + ([b] - 1) x 10% + (1-1) x 10%
Area Cost Adjustment (ACA) Constructed from 80% GLM and 10% NRCA
</t>
    </r>
    <r>
      <rPr>
        <i/>
        <sz val="12"/>
        <color theme="1"/>
        <rFont val="Arial"/>
        <family val="2"/>
      </rPr>
      <t>The ACA applies an 80% weighting to staff costs and 10% to premises costs. It is assumed that the remaining 10% of costs do not vary by local authority.</t>
    </r>
  </si>
  <si>
    <r>
      <t xml:space="preserve">[d]
Number of 3-4 year olds for 2016-17 based on (Jan 16) DSG
(PTE)
</t>
    </r>
    <r>
      <rPr>
        <i/>
        <sz val="12"/>
        <color theme="1"/>
        <rFont val="Arial"/>
        <family val="2"/>
      </rPr>
      <t>PTE: Part Time Equivalent; the equivalent number of children taking up 15 hours over 38 weeks.</t>
    </r>
  </si>
  <si>
    <r>
      <t xml:space="preserve">[e]
Estimated number of (Jan 16) Free School Meals (FSM) 3-4 year olds 
(PTE)
</t>
    </r>
    <r>
      <rPr>
        <i/>
        <sz val="12"/>
        <color theme="0"/>
        <rFont val="Arial"/>
        <family val="2"/>
      </rPr>
      <t>Proxy based on KS1 and KS2 proportions.</t>
    </r>
  </si>
  <si>
    <r>
      <t xml:space="preserve">[f]
Estimated number of (Jan 16) English as an Additional Language (EAL) Pupils 
(PTE)
</t>
    </r>
    <r>
      <rPr>
        <i/>
        <sz val="12"/>
        <color theme="0"/>
        <rFont val="Arial"/>
        <family val="2"/>
      </rPr>
      <t xml:space="preserve">
Proxy based on KS1 and KS2 proportions.</t>
    </r>
  </si>
  <si>
    <r>
      <t xml:space="preserve">[g]
August 2015 Disability Living Allowance (DLA)
(Headcount)
</t>
    </r>
    <r>
      <rPr>
        <i/>
        <sz val="12"/>
        <color theme="0"/>
        <rFont val="Arial"/>
        <family val="2"/>
      </rPr>
      <t>Number of 0-5 year old claimants claiming DLA benefits in the LA.</t>
    </r>
  </si>
  <si>
    <r>
      <t>[h] = [c] x £3.53
Basic Hourly Rate after Area Cost Adjustment (</t>
    </r>
    <r>
      <rPr>
        <i/>
        <sz val="12"/>
        <color theme="0"/>
        <rFont val="Arial"/>
        <family val="2"/>
      </rPr>
      <t>89.5% of formula quantum</t>
    </r>
    <r>
      <rPr>
        <b/>
        <sz val="12"/>
        <color theme="0"/>
        <rFont val="Arial"/>
        <family val="2"/>
      </rPr>
      <t>) [</t>
    </r>
    <r>
      <rPr>
        <i/>
        <sz val="12"/>
        <color theme="0"/>
        <rFont val="Arial"/>
        <family val="2"/>
      </rPr>
      <t>amount given to each unit of this factor</t>
    </r>
    <r>
      <rPr>
        <b/>
        <sz val="12"/>
        <color theme="0"/>
        <rFont val="Arial"/>
        <family val="2"/>
      </rPr>
      <t>]
(£/hr)</t>
    </r>
  </si>
  <si>
    <r>
      <t>[i] = [c] x £2.13
FSM Hourly Rate after Area Cost Adjustment (</t>
    </r>
    <r>
      <rPr>
        <i/>
        <sz val="12"/>
        <color theme="0"/>
        <rFont val="Arial"/>
        <family val="2"/>
      </rPr>
      <t>8% of formula quantum</t>
    </r>
    <r>
      <rPr>
        <b/>
        <sz val="12"/>
        <color theme="0"/>
        <rFont val="Arial"/>
        <family val="2"/>
      </rPr>
      <t>) [</t>
    </r>
    <r>
      <rPr>
        <i/>
        <sz val="12"/>
        <color theme="0"/>
        <rFont val="Arial"/>
        <family val="2"/>
      </rPr>
      <t>amount given to each unit of this factor</t>
    </r>
    <r>
      <rPr>
        <b/>
        <sz val="12"/>
        <color theme="0"/>
        <rFont val="Arial"/>
        <family val="2"/>
      </rPr>
      <t>]
(£/hr)</t>
    </r>
  </si>
  <si>
    <r>
      <t>[j] = [c] x £0.29
EAL Hourly Rate after Area Cost Adjustment (</t>
    </r>
    <r>
      <rPr>
        <i/>
        <sz val="12"/>
        <color theme="0"/>
        <rFont val="Arial"/>
        <family val="2"/>
      </rPr>
      <t>1.5% of formula quantum</t>
    </r>
    <r>
      <rPr>
        <b/>
        <sz val="12"/>
        <color theme="0"/>
        <rFont val="Arial"/>
        <family val="2"/>
      </rPr>
      <t>) [</t>
    </r>
    <r>
      <rPr>
        <i/>
        <sz val="12"/>
        <color theme="0"/>
        <rFont val="Arial"/>
        <family val="2"/>
      </rPr>
      <t>amount given to each unit of this factor</t>
    </r>
    <r>
      <rPr>
        <b/>
        <sz val="12"/>
        <color theme="0"/>
        <rFont val="Arial"/>
        <family val="2"/>
      </rPr>
      <t>]
(£/hr)</t>
    </r>
  </si>
  <si>
    <r>
      <t>[k] = [c] x £0.74
DLA Hourly Rate after Area Cost Adjustment (</t>
    </r>
    <r>
      <rPr>
        <i/>
        <sz val="12"/>
        <color theme="0"/>
        <rFont val="Arial"/>
        <family val="2"/>
      </rPr>
      <t>1% of formula quantum</t>
    </r>
    <r>
      <rPr>
        <b/>
        <sz val="12"/>
        <color theme="0"/>
        <rFont val="Arial"/>
        <family val="2"/>
      </rPr>
      <t>) [</t>
    </r>
    <r>
      <rPr>
        <i/>
        <sz val="12"/>
        <color theme="0"/>
        <rFont val="Arial"/>
        <family val="2"/>
      </rPr>
      <t>amount given to each unit of this factor</t>
    </r>
    <r>
      <rPr>
        <b/>
        <sz val="12"/>
        <color theme="0"/>
        <rFont val="Arial"/>
        <family val="2"/>
      </rPr>
      <t>]
(£/hr)</t>
    </r>
  </si>
  <si>
    <r>
      <t>[p]
Amount attributable to Basic funding (</t>
    </r>
    <r>
      <rPr>
        <i/>
        <sz val="12"/>
        <color theme="0"/>
        <rFont val="Arial"/>
        <family val="2"/>
      </rPr>
      <t>Spread across whole population</t>
    </r>
    <r>
      <rPr>
        <b/>
        <sz val="12"/>
        <color theme="0"/>
        <rFont val="Arial"/>
        <family val="2"/>
      </rPr>
      <t>)
(£/hr)</t>
    </r>
  </si>
  <si>
    <r>
      <t>[q]
Amount attributable to FSM funding (</t>
    </r>
    <r>
      <rPr>
        <i/>
        <sz val="12"/>
        <color theme="0"/>
        <rFont val="Arial"/>
        <family val="2"/>
      </rPr>
      <t>Spread across whole population</t>
    </r>
    <r>
      <rPr>
        <b/>
        <sz val="12"/>
        <color theme="0"/>
        <rFont val="Arial"/>
        <family val="2"/>
      </rPr>
      <t>)
(£/hr)</t>
    </r>
  </si>
  <si>
    <r>
      <t>[r]
Amount attributable to EAL funding (</t>
    </r>
    <r>
      <rPr>
        <i/>
        <sz val="12"/>
        <color theme="0"/>
        <rFont val="Arial"/>
        <family val="2"/>
      </rPr>
      <t>Spread across whole population</t>
    </r>
    <r>
      <rPr>
        <b/>
        <sz val="12"/>
        <color theme="0"/>
        <rFont val="Arial"/>
        <family val="2"/>
      </rPr>
      <t>)
(£/hr)</t>
    </r>
  </si>
  <si>
    <r>
      <t>[s]
Amount attributable to DLA funding (</t>
    </r>
    <r>
      <rPr>
        <i/>
        <sz val="12"/>
        <color theme="0"/>
        <rFont val="Arial"/>
        <family val="2"/>
      </rPr>
      <t>Spread across whole population</t>
    </r>
    <r>
      <rPr>
        <b/>
        <sz val="12"/>
        <color theme="0"/>
        <rFont val="Arial"/>
        <family val="2"/>
      </rPr>
      <t>)
(£/hr)</t>
    </r>
  </si>
  <si>
    <r>
      <t>[t]
Amount attributable to Secondary Protections (</t>
    </r>
    <r>
      <rPr>
        <i/>
        <sz val="12"/>
        <color theme="0"/>
        <rFont val="Arial"/>
        <family val="2"/>
      </rPr>
      <t>Spread across whole population</t>
    </r>
    <r>
      <rPr>
        <b/>
        <sz val="12"/>
        <color theme="0"/>
        <rFont val="Arial"/>
        <family val="2"/>
      </rPr>
      <t>)
(£/hr)</t>
    </r>
  </si>
  <si>
    <r>
      <t xml:space="preserve">[u]
Hourly Rate attributable to ACA
</t>
    </r>
    <r>
      <rPr>
        <i/>
        <sz val="12"/>
        <color theme="0"/>
        <rFont val="Arial"/>
        <family val="2"/>
      </rPr>
      <t>(Distributed through Basic, FSM, EAL and DLA)</t>
    </r>
    <r>
      <rPr>
        <b/>
        <sz val="12"/>
        <color theme="0"/>
        <rFont val="Arial"/>
        <family val="2"/>
      </rPr>
      <t xml:space="preserve">
(£/hr)</t>
    </r>
  </si>
  <si>
    <r>
      <t xml:space="preserve">- </t>
    </r>
    <r>
      <rPr>
        <b/>
        <sz val="12"/>
        <color theme="1"/>
        <rFont val="Arial"/>
        <family val="2"/>
      </rPr>
      <t>Step-by-step</t>
    </r>
    <r>
      <rPr>
        <sz val="12"/>
        <color theme="1"/>
        <rFont val="Arial"/>
        <family val="2"/>
      </rPr>
      <t>: Step-by-step guide for LAs to understand the calculation of the early years block illustrative allocations.</t>
    </r>
  </si>
  <si>
    <t>This spreadsheet shows illustrative DSG allocations to local authorities under the proposed early years national funding formula, as outlined in the EYNFF consultation.</t>
  </si>
  <si>
    <t>PTE (Part Time Equivalent): This is defined as the number of children taking up 15 hours over 38 weeks. As such, a child taking up 30 hours per week is counted as 2 PTE. PTE = FTE/0.6.</t>
  </si>
  <si>
    <t>EYNFF FUNDING excluding transitional protections.</t>
  </si>
  <si>
    <t>[v] = [l] + [m] + [n] + [o]
Total Quantum for Universal Hours excluding transitional protections and funding floors.
(£)</t>
  </si>
  <si>
    <t>****The LA and Provider rates show the illustrative EYNFF allocations only and does not therefore include the other elements of early years funding that together generate the £4.88 funding rate (this is explained in the consultation document and accompanying technical note).</t>
  </si>
  <si>
    <t>£4.71****</t>
  </si>
  <si>
    <t>A technical note is being published, explaining the calculations used to produce these illustrative allocations. This is published on the DfE website alongside the EYNFF consultation.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</si>
</sst>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07291"/>
        <bgColor indexed="64"/>
      </patternFill>
    </fill>
    <fill>
      <patternFill patternType="solid">
        <fgColor rgb="FFA15154"/>
        <bgColor indexed="64"/>
      </patternFill>
    </fill>
    <fill>
      <patternFill patternType="solid">
        <fgColor rgb="FF336C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darkGray">
        <bgColor theme="0" tint="-0.49998474074526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/>
    <xf numFmtId="0" fontId="0" fillId="4" borderId="0" xfId="0" applyFill="1"/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4" borderId="0" xfId="0" applyFont="1" applyFill="1"/>
    <xf numFmtId="0" fontId="11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0" fillId="4" borderId="0" xfId="0" applyFill="1" applyBorder="1"/>
    <xf numFmtId="0" fontId="6" fillId="4" borderId="0" xfId="0" applyFont="1" applyFill="1"/>
    <xf numFmtId="166" fontId="11" fillId="4" borderId="0" xfId="0" applyNumberFormat="1" applyFont="1" applyFill="1"/>
    <xf numFmtId="0" fontId="0" fillId="4" borderId="44" xfId="0" applyFill="1" applyBorder="1"/>
    <xf numFmtId="0" fontId="3" fillId="4" borderId="0" xfId="0" applyFont="1" applyFill="1"/>
    <xf numFmtId="0" fontId="3" fillId="0" borderId="0" xfId="0" applyFont="1"/>
    <xf numFmtId="166" fontId="3" fillId="4" borderId="0" xfId="0" applyNumberFormat="1" applyFont="1" applyFill="1"/>
    <xf numFmtId="0" fontId="13" fillId="4" borderId="0" xfId="0" applyFont="1" applyFill="1"/>
    <xf numFmtId="0" fontId="13" fillId="0" borderId="0" xfId="0" applyFont="1"/>
    <xf numFmtId="0" fontId="3" fillId="4" borderId="0" xfId="0" applyFont="1" applyFill="1" applyAlignment="1">
      <alignment vertical="center"/>
    </xf>
    <xf numFmtId="2" fontId="5" fillId="4" borderId="8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Continuous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167" fontId="5" fillId="3" borderId="24" xfId="0" applyNumberFormat="1" applyFont="1" applyFill="1" applyBorder="1" applyAlignment="1">
      <alignment horizontal="center" vertical="center" wrapText="1"/>
    </xf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166" fontId="5" fillId="3" borderId="28" xfId="0" applyNumberFormat="1" applyFont="1" applyFill="1" applyBorder="1" applyAlignment="1">
      <alignment horizontal="center" vertical="center" wrapText="1"/>
    </xf>
    <xf numFmtId="166" fontId="5" fillId="3" borderId="29" xfId="0" applyNumberFormat="1" applyFont="1" applyFill="1" applyBorder="1" applyAlignment="1">
      <alignment horizontal="center" vertical="center" wrapText="1"/>
    </xf>
    <xf numFmtId="166" fontId="5" fillId="3" borderId="22" xfId="0" applyNumberFormat="1" applyFont="1" applyFill="1" applyBorder="1" applyAlignment="1">
      <alignment horizontal="center" vertical="center" wrapText="1"/>
    </xf>
    <xf numFmtId="166" fontId="5" fillId="3" borderId="30" xfId="0" applyNumberFormat="1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5" fontId="5" fillId="3" borderId="26" xfId="1" applyNumberFormat="1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164" fontId="5" fillId="3" borderId="32" xfId="0" applyNumberFormat="1" applyFont="1" applyFill="1" applyBorder="1" applyAlignment="1">
      <alignment horizontal="center" vertical="center" wrapText="1"/>
    </xf>
    <xf numFmtId="0" fontId="13" fillId="4" borderId="33" xfId="0" applyFont="1" applyFill="1" applyBorder="1"/>
    <xf numFmtId="164" fontId="5" fillId="3" borderId="24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/>
    <xf numFmtId="0" fontId="3" fillId="4" borderId="1" xfId="0" applyFont="1" applyFill="1" applyBorder="1" applyAlignment="1">
      <alignment horizontal="center"/>
    </xf>
    <xf numFmtId="3" fontId="3" fillId="4" borderId="34" xfId="0" applyNumberFormat="1" applyFont="1" applyFill="1" applyBorder="1"/>
    <xf numFmtId="2" fontId="3" fillId="4" borderId="35" xfId="0" applyNumberFormat="1" applyFont="1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67" fontId="3" fillId="4" borderId="36" xfId="0" applyNumberFormat="1" applyFont="1" applyFill="1" applyBorder="1" applyAlignment="1">
      <alignment horizontal="center"/>
    </xf>
    <xf numFmtId="1" fontId="3" fillId="4" borderId="36" xfId="1" applyNumberFormat="1" applyFont="1" applyFill="1" applyBorder="1" applyAlignment="1">
      <alignment horizontal="center"/>
    </xf>
    <xf numFmtId="166" fontId="3" fillId="5" borderId="35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166" fontId="3" fillId="5" borderId="36" xfId="1" applyNumberFormat="1" applyFont="1" applyFill="1" applyBorder="1" applyAlignment="1">
      <alignment horizontal="center"/>
    </xf>
    <xf numFmtId="164" fontId="3" fillId="5" borderId="35" xfId="0" applyNumberFormat="1" applyFont="1" applyFill="1" applyBorder="1" applyAlignment="1">
      <alignment horizontal="center"/>
    </xf>
    <xf numFmtId="164" fontId="3" fillId="5" borderId="36" xfId="1" applyNumberFormat="1" applyFont="1" applyFill="1" applyBorder="1" applyAlignment="1">
      <alignment horizontal="center"/>
    </xf>
    <xf numFmtId="166" fontId="3" fillId="4" borderId="37" xfId="1" applyNumberFormat="1" applyFont="1" applyFill="1" applyBorder="1" applyAlignment="1">
      <alignment horizontal="center"/>
    </xf>
    <xf numFmtId="166" fontId="3" fillId="4" borderId="2" xfId="1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/>
    </xf>
    <xf numFmtId="166" fontId="3" fillId="4" borderId="0" xfId="1" applyNumberFormat="1" applyFont="1" applyFill="1" applyBorder="1" applyAlignment="1">
      <alignment horizontal="center"/>
    </xf>
    <xf numFmtId="166" fontId="3" fillId="4" borderId="38" xfId="1" applyNumberFormat="1" applyFont="1" applyFill="1" applyBorder="1" applyAlignment="1">
      <alignment horizontal="center"/>
    </xf>
    <xf numFmtId="164" fontId="3" fillId="5" borderId="34" xfId="1" applyNumberFormat="1" applyFont="1" applyFill="1" applyBorder="1" applyAlignment="1">
      <alignment horizontal="center"/>
    </xf>
    <xf numFmtId="6" fontId="3" fillId="4" borderId="2" xfId="0" applyNumberFormat="1" applyFont="1" applyFill="1" applyBorder="1" applyAlignment="1">
      <alignment horizontal="center"/>
    </xf>
    <xf numFmtId="8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36" xfId="0" applyNumberFormat="1" applyFont="1" applyFill="1" applyBorder="1" applyAlignment="1">
      <alignment horizontal="center"/>
    </xf>
    <xf numFmtId="166" fontId="3" fillId="4" borderId="39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horizontal="center"/>
    </xf>
    <xf numFmtId="164" fontId="3" fillId="4" borderId="38" xfId="0" applyNumberFormat="1" applyFont="1" applyFill="1" applyBorder="1" applyAlignment="1">
      <alignment horizontal="center"/>
    </xf>
    <xf numFmtId="166" fontId="3" fillId="5" borderId="35" xfId="0" applyNumberFormat="1" applyFont="1" applyFill="1" applyBorder="1" applyAlignment="1">
      <alignment horizontal="center"/>
    </xf>
    <xf numFmtId="166" fontId="3" fillId="5" borderId="34" xfId="0" applyNumberFormat="1" applyFont="1" applyFill="1" applyBorder="1" applyAlignment="1">
      <alignment horizontal="center"/>
    </xf>
    <xf numFmtId="8" fontId="5" fillId="4" borderId="39" xfId="0" applyNumberFormat="1" applyFont="1" applyFill="1" applyBorder="1" applyAlignment="1">
      <alignment horizontal="center"/>
    </xf>
    <xf numFmtId="6" fontId="5" fillId="4" borderId="34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6" fontId="3" fillId="4" borderId="35" xfId="1" applyNumberFormat="1" applyFont="1" applyFill="1" applyBorder="1" applyAlignment="1">
      <alignment horizontal="center"/>
    </xf>
    <xf numFmtId="166" fontId="3" fillId="5" borderId="38" xfId="1" applyNumberFormat="1" applyFont="1" applyFill="1" applyBorder="1" applyAlignment="1">
      <alignment horizontal="center"/>
    </xf>
    <xf numFmtId="166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6" fontId="5" fillId="4" borderId="36" xfId="0" applyNumberFormat="1" applyFont="1" applyFill="1" applyBorder="1" applyAlignment="1">
      <alignment horizontal="center"/>
    </xf>
    <xf numFmtId="164" fontId="3" fillId="5" borderId="35" xfId="1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40" xfId="0" applyFont="1" applyFill="1" applyBorder="1" applyAlignment="1">
      <alignment horizontal="center"/>
    </xf>
    <xf numFmtId="3" fontId="3" fillId="4" borderId="10" xfId="0" applyNumberFormat="1" applyFont="1" applyFill="1" applyBorder="1"/>
    <xf numFmtId="2" fontId="3" fillId="4" borderId="13" xfId="0" applyNumberFormat="1" applyFont="1" applyFill="1" applyBorder="1" applyAlignment="1">
      <alignment horizontal="center"/>
    </xf>
    <xf numFmtId="2" fontId="3" fillId="5" borderId="40" xfId="0" applyNumberFormat="1" applyFont="1" applyFill="1" applyBorder="1" applyAlignment="1">
      <alignment horizontal="center"/>
    </xf>
    <xf numFmtId="1" fontId="3" fillId="4" borderId="19" xfId="1" applyNumberFormat="1" applyFont="1" applyFill="1" applyBorder="1" applyAlignment="1">
      <alignment horizontal="center"/>
    </xf>
    <xf numFmtId="166" fontId="3" fillId="5" borderId="13" xfId="1" applyNumberFormat="1" applyFont="1" applyFill="1" applyBorder="1" applyAlignment="1">
      <alignment horizontal="center"/>
    </xf>
    <xf numFmtId="166" fontId="3" fillId="5" borderId="40" xfId="1" applyNumberFormat="1" applyFont="1" applyFill="1" applyBorder="1" applyAlignment="1">
      <alignment horizontal="center"/>
    </xf>
    <xf numFmtId="166" fontId="3" fillId="5" borderId="19" xfId="1" applyNumberFormat="1" applyFont="1" applyFill="1" applyBorder="1" applyAlignment="1">
      <alignment horizontal="center"/>
    </xf>
    <xf numFmtId="164" fontId="3" fillId="5" borderId="40" xfId="0" applyNumberFormat="1" applyFont="1" applyFill="1" applyBorder="1" applyAlignment="1">
      <alignment horizontal="center"/>
    </xf>
    <xf numFmtId="164" fontId="3" fillId="5" borderId="19" xfId="1" applyNumberFormat="1" applyFont="1" applyFill="1" applyBorder="1" applyAlignment="1">
      <alignment horizontal="center"/>
    </xf>
    <xf numFmtId="166" fontId="3" fillId="4" borderId="13" xfId="1" applyNumberFormat="1" applyFont="1" applyFill="1" applyBorder="1" applyAlignment="1">
      <alignment horizontal="center"/>
    </xf>
    <xf numFmtId="166" fontId="3" fillId="4" borderId="40" xfId="1" applyNumberFormat="1" applyFont="1" applyFill="1" applyBorder="1" applyAlignment="1">
      <alignment horizontal="center"/>
    </xf>
    <xf numFmtId="166" fontId="3" fillId="4" borderId="8" xfId="1" applyNumberFormat="1" applyFont="1" applyFill="1" applyBorder="1" applyAlignment="1">
      <alignment horizontal="center"/>
    </xf>
    <xf numFmtId="166" fontId="3" fillId="4" borderId="41" xfId="1" applyNumberFormat="1" applyFont="1" applyFill="1" applyBorder="1" applyAlignment="1">
      <alignment horizontal="center"/>
    </xf>
    <xf numFmtId="164" fontId="3" fillId="5" borderId="10" xfId="1" applyNumberFormat="1" applyFont="1" applyFill="1" applyBorder="1" applyAlignment="1">
      <alignment horizontal="center"/>
    </xf>
    <xf numFmtId="6" fontId="3" fillId="4" borderId="42" xfId="0" applyNumberFormat="1" applyFont="1" applyFill="1" applyBorder="1" applyAlignment="1">
      <alignment horizontal="center"/>
    </xf>
    <xf numFmtId="8" fontId="3" fillId="4" borderId="42" xfId="0" applyNumberFormat="1" applyFont="1" applyFill="1" applyBorder="1" applyAlignment="1">
      <alignment horizontal="center"/>
    </xf>
    <xf numFmtId="165" fontId="3" fillId="4" borderId="42" xfId="0" applyNumberFormat="1" applyFont="1" applyFill="1" applyBorder="1" applyAlignment="1">
      <alignment horizontal="center"/>
    </xf>
    <xf numFmtId="165" fontId="3" fillId="4" borderId="19" xfId="0" applyNumberFormat="1" applyFont="1" applyFill="1" applyBorder="1" applyAlignment="1">
      <alignment horizontal="center"/>
    </xf>
    <xf numFmtId="166" fontId="3" fillId="4" borderId="43" xfId="0" applyNumberFormat="1" applyFont="1" applyFill="1" applyBorder="1" applyAlignment="1">
      <alignment horizontal="center"/>
    </xf>
    <xf numFmtId="166" fontId="3" fillId="4" borderId="40" xfId="0" applyNumberFormat="1" applyFont="1" applyFill="1" applyBorder="1" applyAlignment="1">
      <alignment horizontal="center"/>
    </xf>
    <xf numFmtId="164" fontId="3" fillId="4" borderId="40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43" xfId="1" applyNumberFormat="1" applyFont="1" applyFill="1" applyBorder="1" applyAlignment="1">
      <alignment horizontal="center"/>
    </xf>
    <xf numFmtId="164" fontId="3" fillId="4" borderId="41" xfId="0" applyNumberFormat="1" applyFont="1" applyFill="1" applyBorder="1" applyAlignment="1">
      <alignment horizontal="center"/>
    </xf>
    <xf numFmtId="166" fontId="3" fillId="5" borderId="9" xfId="0" applyNumberFormat="1" applyFont="1" applyFill="1" applyBorder="1" applyAlignment="1">
      <alignment horizontal="center"/>
    </xf>
    <xf numFmtId="8" fontId="5" fillId="4" borderId="43" xfId="0" applyNumberFormat="1" applyFont="1" applyFill="1" applyBorder="1" applyAlignment="1">
      <alignment horizontal="center"/>
    </xf>
    <xf numFmtId="6" fontId="5" fillId="4" borderId="10" xfId="0" applyNumberFormat="1" applyFont="1" applyFill="1" applyBorder="1" applyAlignment="1">
      <alignment horizontal="center"/>
    </xf>
    <xf numFmtId="3" fontId="5" fillId="3" borderId="24" xfId="2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vertical="top"/>
    </xf>
    <xf numFmtId="0" fontId="9" fillId="3" borderId="32" xfId="0" applyFont="1" applyFill="1" applyBorder="1" applyAlignment="1">
      <alignment horizontal="centerContinuous"/>
    </xf>
    <xf numFmtId="1" fontId="3" fillId="4" borderId="45" xfId="1" applyNumberFormat="1" applyFont="1" applyFill="1" applyBorder="1" applyAlignment="1">
      <alignment horizontal="center"/>
    </xf>
    <xf numFmtId="166" fontId="3" fillId="5" borderId="19" xfId="0" applyNumberFormat="1" applyFont="1" applyFill="1" applyBorder="1" applyAlignment="1">
      <alignment horizontal="center"/>
    </xf>
    <xf numFmtId="166" fontId="3" fillId="5" borderId="36" xfId="0" applyNumberFormat="1" applyFont="1" applyFill="1" applyBorder="1" applyAlignment="1">
      <alignment horizontal="center"/>
    </xf>
    <xf numFmtId="167" fontId="5" fillId="3" borderId="20" xfId="0" applyNumberFormat="1" applyFont="1" applyFill="1" applyBorder="1" applyAlignment="1">
      <alignment horizontal="center" vertical="center" wrapText="1"/>
    </xf>
    <xf numFmtId="167" fontId="3" fillId="4" borderId="34" xfId="0" applyNumberFormat="1" applyFont="1" applyFill="1" applyBorder="1" applyAlignment="1">
      <alignment horizontal="center"/>
    </xf>
    <xf numFmtId="167" fontId="3" fillId="4" borderId="37" xfId="0" applyNumberFormat="1" applyFont="1" applyFill="1" applyBorder="1" applyAlignment="1">
      <alignment horizontal="center"/>
    </xf>
    <xf numFmtId="167" fontId="3" fillId="4" borderId="39" xfId="0" applyNumberFormat="1" applyFont="1" applyFill="1" applyBorder="1" applyAlignment="1">
      <alignment horizontal="center"/>
    </xf>
    <xf numFmtId="167" fontId="3" fillId="4" borderId="4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63515</xdr:colOff>
      <xdr:row>0</xdr:row>
      <xdr:rowOff>95269</xdr:rowOff>
    </xdr:from>
    <xdr:to>
      <xdr:col>4</xdr:col>
      <xdr:colOff>29563</xdr:colOff>
      <xdr:row>7</xdr:row>
      <xdr:rowOff>157960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5" y="95269"/>
          <a:ext cx="2379048" cy="139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21"/>
  <sheetViews>
    <sheetView showGridLines="0" tabSelected="1" zoomScale="60" zoomScaleNormal="60" workbookViewId="0">
      <selection activeCell="F6" sqref="F6"/>
    </sheetView>
  </sheetViews>
  <sheetFormatPr defaultColWidth="9.140625" defaultRowHeight="15" x14ac:dyDescent="0.2"/>
  <cols>
    <col min="1" max="16384" width="9.140625" style="1"/>
  </cols>
  <sheetData>
    <row r="9" spans="1:1" s="4" customFormat="1" x14ac:dyDescent="0.2"/>
    <row r="10" spans="1:1" ht="26.25" x14ac:dyDescent="0.2">
      <c r="A10" s="8" t="s">
        <v>162</v>
      </c>
    </row>
    <row r="11" spans="1:1" s="2" customFormat="1" ht="20.25" customHeight="1" x14ac:dyDescent="0.25"/>
    <row r="12" spans="1:1" s="2" customFormat="1" ht="20.25" customHeight="1" x14ac:dyDescent="0.25">
      <c r="A12" s="7" t="s">
        <v>229</v>
      </c>
    </row>
    <row r="13" spans="1:1" s="2" customFormat="1" ht="20.25" customHeight="1" x14ac:dyDescent="0.25">
      <c r="A13" s="6" t="s">
        <v>163</v>
      </c>
    </row>
    <row r="14" spans="1:1" s="2" customFormat="1" ht="20.25" customHeight="1" x14ac:dyDescent="0.25"/>
    <row r="15" spans="1:1" s="2" customFormat="1" ht="20.25" customHeight="1" x14ac:dyDescent="0.25">
      <c r="A15" s="3" t="s">
        <v>0</v>
      </c>
    </row>
    <row r="16" spans="1:1" s="2" customFormat="1" ht="20.25" customHeight="1" x14ac:dyDescent="0.25"/>
    <row r="17" spans="1:1" s="2" customFormat="1" ht="20.25" customHeight="1" x14ac:dyDescent="0.25">
      <c r="A17" s="148" t="s">
        <v>228</v>
      </c>
    </row>
    <row r="18" spans="1:1" s="2" customFormat="1" ht="20.25" customHeight="1" x14ac:dyDescent="0.25"/>
    <row r="19" spans="1:1" s="2" customFormat="1" ht="20.25" customHeight="1" x14ac:dyDescent="0.25">
      <c r="A19" s="160" t="s">
        <v>235</v>
      </c>
    </row>
    <row r="20" spans="1:1" ht="20.25" customHeight="1" x14ac:dyDescent="0.2">
      <c r="A20" s="2"/>
    </row>
    <row r="21" spans="1:1" s="2" customFormat="1" ht="20.25" customHeight="1" x14ac:dyDescent="0.25">
      <c r="A21" s="2" t="s">
        <v>1</v>
      </c>
    </row>
  </sheetData>
  <pageMargins left="0.7" right="0.7" top="0.75" bottom="0.75" header="0.3" footer="0.3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9"/>
  <sheetViews>
    <sheetView showGridLines="0" zoomScale="60" zoomScaleNormal="60" workbookViewId="0">
      <pane xSplit="3" ySplit="8" topLeftCell="U9" activePane="bottomRight" state="frozen"/>
      <selection pane="topRight" activeCell="D1" sqref="D1"/>
      <selection pane="bottomLeft" activeCell="A9" sqref="A9"/>
      <selection pane="bottomRight" activeCell="AB3" sqref="AB3"/>
    </sheetView>
  </sheetViews>
  <sheetFormatPr defaultRowHeight="15" x14ac:dyDescent="0.25"/>
  <cols>
    <col min="1" max="1" width="40.42578125" style="5" customWidth="1"/>
    <col min="2" max="2" width="18.85546875" style="5" customWidth="1"/>
    <col min="3" max="3" width="31.140625" style="5" customWidth="1"/>
    <col min="4" max="5" width="18.85546875" style="5" customWidth="1"/>
    <col min="6" max="6" width="46.7109375" style="5" customWidth="1"/>
    <col min="7" max="7" width="46.5703125" style="5" customWidth="1"/>
    <col min="8" max="8" width="32.85546875" style="5" customWidth="1"/>
    <col min="9" max="9" width="28.140625" style="5" customWidth="1"/>
    <col min="10" max="10" width="27.5703125" style="5" customWidth="1"/>
    <col min="11" max="11" width="23" style="5" bestFit="1" customWidth="1"/>
    <col min="12" max="12" width="20" style="5" bestFit="1" customWidth="1"/>
    <col min="13" max="13" width="23.28515625" style="5" bestFit="1" customWidth="1"/>
    <col min="14" max="14" width="23.5703125" style="5" bestFit="1" customWidth="1"/>
    <col min="15" max="16" width="22.7109375" style="5" customWidth="1"/>
    <col min="17" max="23" width="18.85546875" style="5" customWidth="1"/>
    <col min="24" max="24" width="23.7109375" style="5" customWidth="1"/>
    <col min="25" max="25" width="23.42578125" style="5" bestFit="1" customWidth="1"/>
    <col min="26" max="26" width="27" style="5" bestFit="1" customWidth="1"/>
    <col min="27" max="27" width="24.7109375" style="5" customWidth="1"/>
    <col min="28" max="32" width="20.7109375" style="5" customWidth="1"/>
    <col min="33" max="38" width="18.85546875" style="5" customWidth="1"/>
    <col min="39" max="40" width="18.7109375" style="5" customWidth="1"/>
    <col min="41" max="42" width="18.85546875" style="5" customWidth="1"/>
    <col min="43" max="43" width="9.140625" style="5"/>
    <col min="44" max="44" width="22.85546875" style="5" customWidth="1"/>
    <col min="45" max="45" width="22.5703125" style="5" bestFit="1" customWidth="1"/>
    <col min="46" max="52" width="9.140625" style="5"/>
  </cols>
  <sheetData>
    <row r="1" spans="1:46" customFormat="1" ht="26.25" x14ac:dyDescent="0.4">
      <c r="A1" s="9" t="s">
        <v>164</v>
      </c>
      <c r="B1" s="10"/>
      <c r="C1" s="9"/>
      <c r="D1" s="9"/>
      <c r="E1" s="9"/>
      <c r="F1" s="9"/>
      <c r="G1" s="9"/>
      <c r="H1" s="10" t="s">
        <v>233</v>
      </c>
      <c r="I1" s="10"/>
      <c r="J1" s="10"/>
      <c r="K1" s="158"/>
      <c r="L1" s="158"/>
      <c r="M1" s="159"/>
      <c r="N1" s="159"/>
      <c r="O1" s="11"/>
      <c r="P1" s="159"/>
      <c r="Q1" s="159"/>
      <c r="R1" s="12"/>
      <c r="S1" s="13"/>
      <c r="T1" s="13"/>
      <c r="U1" s="11"/>
      <c r="V1" s="161"/>
      <c r="W1" s="161"/>
      <c r="X1" s="12"/>
      <c r="Y1" s="161"/>
      <c r="Z1" s="161"/>
      <c r="AA1" s="162"/>
      <c r="AB1" s="162"/>
      <c r="AC1" s="13"/>
      <c r="AD1" s="13"/>
      <c r="AE1" s="11"/>
      <c r="AF1" s="161"/>
      <c r="AG1" s="161"/>
      <c r="AH1" s="161"/>
      <c r="AI1" s="161"/>
      <c r="AJ1" s="161"/>
      <c r="AK1" s="161"/>
      <c r="AL1" s="162"/>
      <c r="AM1" s="162"/>
      <c r="AN1" s="14"/>
      <c r="AO1" s="14"/>
      <c r="AP1" s="14"/>
      <c r="AQ1" s="5"/>
      <c r="AR1" s="5"/>
      <c r="AS1" s="5"/>
      <c r="AT1" s="5"/>
    </row>
    <row r="2" spans="1:46" customFormat="1" ht="26.25" x14ac:dyDescent="0.4">
      <c r="A2" s="15" t="s">
        <v>165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"/>
      <c r="T2" s="5"/>
      <c r="U2" s="10"/>
      <c r="V2" s="10"/>
      <c r="W2" s="10"/>
      <c r="X2" s="16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5"/>
      <c r="AR2" s="10"/>
      <c r="AS2" s="10"/>
      <c r="AT2" s="5"/>
    </row>
    <row r="3" spans="1:46" s="22" customFormat="1" ht="15.75" x14ac:dyDescent="0.25">
      <c r="A3" s="18" t="s">
        <v>166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8"/>
      <c r="P3" s="18"/>
      <c r="Q3" s="18"/>
      <c r="R3" s="18"/>
      <c r="S3" s="19"/>
      <c r="T3" s="18"/>
      <c r="U3" s="18"/>
      <c r="V3" s="18"/>
      <c r="W3" s="18"/>
      <c r="X3" s="2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21"/>
      <c r="AR3" s="18"/>
      <c r="AS3" s="18"/>
      <c r="AT3" s="21"/>
    </row>
    <row r="4" spans="1:46" s="22" customFormat="1" ht="16.5" thickBot="1" x14ac:dyDescent="0.3">
      <c r="A4" s="18" t="s">
        <v>167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21"/>
      <c r="AR4" s="18"/>
      <c r="AS4" s="18"/>
      <c r="AT4" s="21"/>
    </row>
    <row r="5" spans="1:46" s="22" customFormat="1" ht="15.75" customHeight="1" thickBot="1" x14ac:dyDescent="0.3">
      <c r="A5" s="23" t="s">
        <v>168</v>
      </c>
      <c r="B5" s="23"/>
      <c r="C5" s="23"/>
      <c r="D5" s="23"/>
      <c r="E5" s="23"/>
      <c r="F5" s="23"/>
      <c r="G5" s="23"/>
      <c r="H5" s="163" t="s">
        <v>231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  <c r="AA5" s="166" t="s">
        <v>169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8"/>
      <c r="AM5" s="169" t="s">
        <v>170</v>
      </c>
      <c r="AN5" s="170"/>
      <c r="AO5" s="170"/>
      <c r="AP5" s="171"/>
      <c r="AQ5" s="21"/>
      <c r="AR5" s="172" t="s">
        <v>171</v>
      </c>
      <c r="AS5" s="173"/>
      <c r="AT5" s="21"/>
    </row>
    <row r="6" spans="1:46" s="22" customFormat="1" ht="16.5" thickBot="1" x14ac:dyDescent="0.3">
      <c r="A6" s="7" t="s">
        <v>230</v>
      </c>
      <c r="B6" s="23"/>
      <c r="C6" s="24"/>
      <c r="D6" s="25"/>
      <c r="E6" s="23"/>
      <c r="F6" s="23"/>
      <c r="G6" s="23"/>
      <c r="H6" s="163" t="s">
        <v>172</v>
      </c>
      <c r="I6" s="164"/>
      <c r="J6" s="165"/>
      <c r="K6" s="163" t="s">
        <v>173</v>
      </c>
      <c r="L6" s="164"/>
      <c r="M6" s="164"/>
      <c r="N6" s="165"/>
      <c r="O6" s="163" t="s">
        <v>174</v>
      </c>
      <c r="P6" s="164"/>
      <c r="Q6" s="164"/>
      <c r="R6" s="165"/>
      <c r="S6" s="163" t="s">
        <v>175</v>
      </c>
      <c r="T6" s="164"/>
      <c r="U6" s="164"/>
      <c r="V6" s="164"/>
      <c r="W6" s="165"/>
      <c r="X6" s="26" t="s">
        <v>176</v>
      </c>
      <c r="Y6" s="27" t="s">
        <v>177</v>
      </c>
      <c r="Z6" s="27" t="s">
        <v>178</v>
      </c>
      <c r="AA6" s="176" t="s">
        <v>179</v>
      </c>
      <c r="AB6" s="177"/>
      <c r="AC6" s="177"/>
      <c r="AD6" s="177"/>
      <c r="AE6" s="177"/>
      <c r="AF6" s="177"/>
      <c r="AG6" s="177"/>
      <c r="AH6" s="178"/>
      <c r="AI6" s="166" t="s">
        <v>180</v>
      </c>
      <c r="AJ6" s="167"/>
      <c r="AK6" s="167"/>
      <c r="AL6" s="168"/>
      <c r="AM6" s="28" t="s">
        <v>181</v>
      </c>
      <c r="AN6" s="29" t="s">
        <v>182</v>
      </c>
      <c r="AO6" s="169" t="s">
        <v>183</v>
      </c>
      <c r="AP6" s="171"/>
      <c r="AQ6" s="21"/>
      <c r="AR6" s="174"/>
      <c r="AS6" s="175"/>
      <c r="AT6" s="21"/>
    </row>
    <row r="7" spans="1:46" s="22" customFormat="1" ht="205.5" thickBot="1" x14ac:dyDescent="0.3">
      <c r="A7" s="30" t="s">
        <v>184</v>
      </c>
      <c r="B7" s="31" t="s">
        <v>185</v>
      </c>
      <c r="C7" s="32" t="s">
        <v>186</v>
      </c>
      <c r="D7" s="33" t="s">
        <v>187</v>
      </c>
      <c r="E7" s="34" t="s">
        <v>188</v>
      </c>
      <c r="F7" s="34" t="s">
        <v>213</v>
      </c>
      <c r="G7" s="35" t="s">
        <v>214</v>
      </c>
      <c r="H7" s="36" t="s">
        <v>215</v>
      </c>
      <c r="I7" s="37" t="s">
        <v>216</v>
      </c>
      <c r="J7" s="37" t="s">
        <v>217</v>
      </c>
      <c r="K7" s="37" t="s">
        <v>218</v>
      </c>
      <c r="L7" s="37" t="s">
        <v>219</v>
      </c>
      <c r="M7" s="37" t="s">
        <v>220</v>
      </c>
      <c r="N7" s="38" t="s">
        <v>221</v>
      </c>
      <c r="O7" s="37" t="s">
        <v>189</v>
      </c>
      <c r="P7" s="37" t="s">
        <v>190</v>
      </c>
      <c r="Q7" s="37" t="s">
        <v>191</v>
      </c>
      <c r="R7" s="38" t="s">
        <v>192</v>
      </c>
      <c r="S7" s="39" t="s">
        <v>222</v>
      </c>
      <c r="T7" s="37" t="s">
        <v>223</v>
      </c>
      <c r="U7" s="37" t="s">
        <v>224</v>
      </c>
      <c r="V7" s="40" t="s">
        <v>225</v>
      </c>
      <c r="W7" s="36" t="s">
        <v>226</v>
      </c>
      <c r="X7" s="41" t="s">
        <v>227</v>
      </c>
      <c r="Y7" s="42" t="s">
        <v>232</v>
      </c>
      <c r="Z7" s="43" t="s">
        <v>193</v>
      </c>
      <c r="AA7" s="44" t="s">
        <v>194</v>
      </c>
      <c r="AB7" s="44" t="s">
        <v>195</v>
      </c>
      <c r="AC7" s="44" t="s">
        <v>196</v>
      </c>
      <c r="AD7" s="44" t="s">
        <v>197</v>
      </c>
      <c r="AE7" s="44" t="s">
        <v>198</v>
      </c>
      <c r="AF7" s="44" t="s">
        <v>199</v>
      </c>
      <c r="AG7" s="44" t="s">
        <v>200</v>
      </c>
      <c r="AH7" s="45" t="s">
        <v>201</v>
      </c>
      <c r="AI7" s="46" t="s">
        <v>202</v>
      </c>
      <c r="AJ7" s="47" t="s">
        <v>203</v>
      </c>
      <c r="AK7" s="48" t="s">
        <v>204</v>
      </c>
      <c r="AL7" s="49" t="s">
        <v>205</v>
      </c>
      <c r="AM7" s="50" t="s">
        <v>206</v>
      </c>
      <c r="AN7" s="51" t="s">
        <v>207</v>
      </c>
      <c r="AO7" s="52" t="s">
        <v>208</v>
      </c>
      <c r="AP7" s="53" t="s">
        <v>209</v>
      </c>
      <c r="AQ7" s="21"/>
      <c r="AR7" s="54" t="s">
        <v>210</v>
      </c>
      <c r="AS7" s="55" t="s">
        <v>211</v>
      </c>
      <c r="AT7" s="21"/>
    </row>
    <row r="8" spans="1:46" s="22" customFormat="1" ht="15.75" x14ac:dyDescent="0.25">
      <c r="A8" s="56"/>
      <c r="B8" s="57"/>
      <c r="C8" s="149" t="s">
        <v>212</v>
      </c>
      <c r="D8" s="58"/>
      <c r="E8" s="59"/>
      <c r="F8" s="60"/>
      <c r="G8" s="61">
        <f>SUM(G9:G158)</f>
        <v>876814.61759333347</v>
      </c>
      <c r="H8" s="153">
        <f>SUM(H9:H158)</f>
        <v>133510.79349848832</v>
      </c>
      <c r="I8" s="61">
        <f>SUM(I9:I158)</f>
        <v>180669.62131134499</v>
      </c>
      <c r="J8" s="147">
        <f>SUM(J9:J158)</f>
        <v>47370</v>
      </c>
      <c r="K8" s="62">
        <v>3.5254183763529592</v>
      </c>
      <c r="L8" s="62">
        <v>2.1286853718392638</v>
      </c>
      <c r="M8" s="62">
        <v>0.28564380646961574</v>
      </c>
      <c r="N8" s="63">
        <v>0.73961066453020652</v>
      </c>
      <c r="O8" s="64">
        <f>SUM(O9:O158)</f>
        <v>2082944228.658577</v>
      </c>
      <c r="P8" s="64">
        <f>SUM(P9:P158)</f>
        <v>191896345.2126098</v>
      </c>
      <c r="Q8" s="64">
        <f>SUM(Q9:Q158)</f>
        <v>37105449.117525071</v>
      </c>
      <c r="R8" s="65">
        <f>SUM(R9:R158)</f>
        <v>23363445.264056917</v>
      </c>
      <c r="S8" s="66">
        <v>3.5375553113253804</v>
      </c>
      <c r="T8" s="67">
        <v>0.31620606134752005</v>
      </c>
      <c r="U8" s="68">
        <v>5.9288636502660003E-2</v>
      </c>
      <c r="V8" s="62">
        <v>3.9525757668440006E-2</v>
      </c>
      <c r="W8" s="63">
        <v>4.7429874552044601E-2</v>
      </c>
      <c r="X8" s="69">
        <v>0.7203613059410896</v>
      </c>
      <c r="Y8" s="70">
        <f>SUM(Y9:Y158)</f>
        <v>2335309468.2527676</v>
      </c>
      <c r="Z8" s="62" t="s">
        <v>234</v>
      </c>
      <c r="AA8" s="71">
        <f>SUM(AA9:AA158)</f>
        <v>2222675446.690001</v>
      </c>
      <c r="AB8" s="62">
        <v>4.5043764356446481</v>
      </c>
      <c r="AC8" s="72">
        <v>4281.8077975291608</v>
      </c>
      <c r="AD8" s="62">
        <v>4.5043764356446481</v>
      </c>
      <c r="AE8" s="72">
        <f>SUM(AE9:AE158)</f>
        <v>2214011103.3581181</v>
      </c>
      <c r="AF8" s="62">
        <v>4.4302596830279626</v>
      </c>
      <c r="AG8" s="73">
        <v>-0.05</v>
      </c>
      <c r="AH8" s="73">
        <v>0.22942719219823965</v>
      </c>
      <c r="AI8" s="74"/>
      <c r="AJ8" s="58"/>
      <c r="AK8" s="59"/>
      <c r="AL8" s="75"/>
      <c r="AM8" s="71">
        <f>SUM(AM9:AM158)</f>
        <v>54999999.999999978</v>
      </c>
      <c r="AN8" s="76">
        <f>SUM(AN9:AN158)</f>
        <v>31714921.326238498</v>
      </c>
      <c r="AO8" s="62">
        <v>9.4369301215637497E-2</v>
      </c>
      <c r="AP8" s="62">
        <v>5.4419227427191498E-2</v>
      </c>
      <c r="AQ8" s="77"/>
      <c r="AR8" s="66" t="s">
        <v>234</v>
      </c>
      <c r="AS8" s="78">
        <f>SUM(AS9:AS158)</f>
        <v>2359115803.8060765</v>
      </c>
      <c r="AT8" s="77"/>
    </row>
    <row r="9" spans="1:46" s="22" customFormat="1" ht="15.75" x14ac:dyDescent="0.25">
      <c r="A9" s="79" t="s">
        <v>2</v>
      </c>
      <c r="B9" s="80">
        <v>831</v>
      </c>
      <c r="C9" s="81" t="s">
        <v>3</v>
      </c>
      <c r="D9" s="82">
        <v>1</v>
      </c>
      <c r="E9" s="82">
        <v>2.4825267567111378</v>
      </c>
      <c r="F9" s="83">
        <f t="shared" ref="F9:F72" si="0">1+(D9-1)*0.8+(E9-1)*0.1</f>
        <v>1.1482526756711138</v>
      </c>
      <c r="G9" s="84">
        <v>4600.3087649999998</v>
      </c>
      <c r="H9" s="155">
        <v>814.254651405</v>
      </c>
      <c r="I9" s="154">
        <v>1131.6759561900001</v>
      </c>
      <c r="J9" s="150">
        <v>280</v>
      </c>
      <c r="K9" s="86">
        <f t="shared" ref="K9:K72" si="1">F9*$K$8</f>
        <v>4.0480710835073985</v>
      </c>
      <c r="L9" s="87">
        <f t="shared" ref="L9:L72" si="2">F9*$L$8</f>
        <v>2.4442686738763943</v>
      </c>
      <c r="M9" s="87">
        <f t="shared" ref="M9:M72" si="3">F9*$M$8</f>
        <v>0.32799126506761805</v>
      </c>
      <c r="N9" s="88">
        <f t="shared" ref="N9:N72" si="4">F9*$N$8</f>
        <v>0.84925992450170018</v>
      </c>
      <c r="O9" s="89">
        <f t="shared" ref="O9:R40" si="5">G9*K9*15*38</f>
        <v>10614754.825477215</v>
      </c>
      <c r="P9" s="89">
        <f t="shared" si="5"/>
        <v>1134446.5680828097</v>
      </c>
      <c r="Q9" s="89">
        <f t="shared" si="5"/>
        <v>211572.50225489773</v>
      </c>
      <c r="R9" s="90">
        <f t="shared" si="5"/>
        <v>135541.88395047135</v>
      </c>
      <c r="S9" s="91">
        <v>4.0480710835073985</v>
      </c>
      <c r="T9" s="92">
        <v>0.4326355552761218</v>
      </c>
      <c r="U9" s="93">
        <v>8.068585120663406E-2</v>
      </c>
      <c r="V9" s="93">
        <v>5.1690612740963711E-2</v>
      </c>
      <c r="W9" s="94">
        <v>0</v>
      </c>
      <c r="X9" s="95">
        <v>0.59560228124299819</v>
      </c>
      <c r="Y9" s="96">
        <f t="shared" ref="Y9:Y72" si="6">SUM(O9:R9)</f>
        <v>12096315.779765394</v>
      </c>
      <c r="Z9" s="88">
        <f t="shared" ref="Z9:Z72" si="7">ROUND(Y9/(G9*15*38)+W9,2)</f>
        <v>4.6100000000000003</v>
      </c>
      <c r="AA9" s="97">
        <v>11397533.439999999</v>
      </c>
      <c r="AB9" s="98">
        <v>4.5170947368421048</v>
      </c>
      <c r="AC9" s="98">
        <v>4291.24</v>
      </c>
      <c r="AD9" s="98">
        <v>4.5170947368421048</v>
      </c>
      <c r="AE9" s="97">
        <v>11398000</v>
      </c>
      <c r="AF9" s="98">
        <v>4.3467715428597273</v>
      </c>
      <c r="AG9" s="99">
        <v>-0.05</v>
      </c>
      <c r="AH9" s="100">
        <v>0.22942719219823965</v>
      </c>
      <c r="AI9" s="101">
        <v>0</v>
      </c>
      <c r="AJ9" s="102">
        <v>0</v>
      </c>
      <c r="AK9" s="103">
        <v>0</v>
      </c>
      <c r="AL9" s="104">
        <v>0</v>
      </c>
      <c r="AM9" s="105">
        <v>1331011.1621074413</v>
      </c>
      <c r="AN9" s="106">
        <v>176356.43968200003</v>
      </c>
      <c r="AO9" s="107">
        <f t="shared" ref="AO9:AP39" si="8">AM9/($G9*15*38)</f>
        <v>0.50759795075252501</v>
      </c>
      <c r="AP9" s="108">
        <f t="shared" si="8"/>
        <v>6.7255760081573579E-2</v>
      </c>
      <c r="AQ9" s="21"/>
      <c r="AR9" s="109">
        <v>4.6100000000000003</v>
      </c>
      <c r="AS9" s="110">
        <v>12088231.341790499</v>
      </c>
      <c r="AT9" s="21"/>
    </row>
    <row r="10" spans="1:46" s="22" customFormat="1" ht="15.75" x14ac:dyDescent="0.25">
      <c r="A10" s="79" t="s">
        <v>2</v>
      </c>
      <c r="B10" s="111">
        <v>830</v>
      </c>
      <c r="C10" s="81" t="s">
        <v>4</v>
      </c>
      <c r="D10" s="82">
        <v>1</v>
      </c>
      <c r="E10" s="82">
        <v>1.7793210817796086</v>
      </c>
      <c r="F10" s="83">
        <f t="shared" si="0"/>
        <v>1.0779321081779609</v>
      </c>
      <c r="G10" s="84">
        <v>10904.5</v>
      </c>
      <c r="H10" s="156">
        <v>1472.1075000000001</v>
      </c>
      <c r="I10" s="154">
        <v>283.51700000000005</v>
      </c>
      <c r="J10" s="85">
        <v>600</v>
      </c>
      <c r="K10" s="86">
        <f t="shared" si="1"/>
        <v>3.8001616626314694</v>
      </c>
      <c r="L10" s="87">
        <f t="shared" si="2"/>
        <v>2.2945783105142841</v>
      </c>
      <c r="M10" s="87">
        <f t="shared" si="3"/>
        <v>0.30790463049577038</v>
      </c>
      <c r="N10" s="88">
        <f t="shared" si="4"/>
        <v>0.79725008284794818</v>
      </c>
      <c r="O10" s="89">
        <f t="shared" si="5"/>
        <v>23620151.824593969</v>
      </c>
      <c r="P10" s="89">
        <f t="shared" si="5"/>
        <v>1925383.5859398819</v>
      </c>
      <c r="Q10" s="89">
        <f t="shared" si="5"/>
        <v>49758.832360833519</v>
      </c>
      <c r="R10" s="90">
        <f t="shared" si="5"/>
        <v>272659.52833399829</v>
      </c>
      <c r="S10" s="112">
        <v>3.8001616626314694</v>
      </c>
      <c r="T10" s="92">
        <v>0.3097680719194284</v>
      </c>
      <c r="U10" s="92">
        <v>8.0055203928900299E-3</v>
      </c>
      <c r="V10" s="92">
        <v>4.3867215343094033E-2</v>
      </c>
      <c r="W10" s="94">
        <v>0.22470141150021217</v>
      </c>
      <c r="X10" s="95">
        <v>0.30088911710583899</v>
      </c>
      <c r="Y10" s="96">
        <f t="shared" si="6"/>
        <v>25867953.771228682</v>
      </c>
      <c r="Z10" s="113">
        <f t="shared" si="7"/>
        <v>4.3899999999999997</v>
      </c>
      <c r="AA10" s="97">
        <v>28329028.48</v>
      </c>
      <c r="AB10" s="98">
        <v>4.5209263157894739</v>
      </c>
      <c r="AC10" s="98">
        <v>4294.88</v>
      </c>
      <c r="AD10" s="98">
        <v>4.5209263157894739</v>
      </c>
      <c r="AE10" s="97">
        <v>30294000</v>
      </c>
      <c r="AF10" s="98">
        <v>4.87389320198566</v>
      </c>
      <c r="AG10" s="99">
        <v>-0.05</v>
      </c>
      <c r="AH10" s="100">
        <v>0.22942719219823965</v>
      </c>
      <c r="AI10" s="101">
        <v>0.24000000000000021</v>
      </c>
      <c r="AJ10" s="114">
        <v>0</v>
      </c>
      <c r="AK10" s="115">
        <v>1491735.6000000015</v>
      </c>
      <c r="AL10" s="104">
        <v>0</v>
      </c>
      <c r="AM10" s="105">
        <v>1148598.7498680835</v>
      </c>
      <c r="AN10" s="106">
        <v>337304.72000000015</v>
      </c>
      <c r="AO10" s="107">
        <f t="shared" si="8"/>
        <v>0.18479394067443322</v>
      </c>
      <c r="AP10" s="108">
        <f t="shared" si="8"/>
        <v>5.4267748788726387E-2</v>
      </c>
      <c r="AQ10" s="21"/>
      <c r="AR10" s="109">
        <v>4.63</v>
      </c>
      <c r="AS10" s="116">
        <v>28778065.949999999</v>
      </c>
      <c r="AT10" s="21"/>
    </row>
    <row r="11" spans="1:46" s="22" customFormat="1" ht="15.75" x14ac:dyDescent="0.25">
      <c r="A11" s="79" t="s">
        <v>2</v>
      </c>
      <c r="B11" s="111">
        <v>856</v>
      </c>
      <c r="C11" s="81" t="s">
        <v>5</v>
      </c>
      <c r="D11" s="82">
        <v>1</v>
      </c>
      <c r="E11" s="82">
        <v>2.1326705555155128</v>
      </c>
      <c r="F11" s="83">
        <f t="shared" si="0"/>
        <v>1.1132670555515514</v>
      </c>
      <c r="G11" s="84">
        <v>6518.3122716666712</v>
      </c>
      <c r="H11" s="156">
        <v>1186.3328334433343</v>
      </c>
      <c r="I11" s="154">
        <v>3376.4857567233357</v>
      </c>
      <c r="J11" s="85">
        <v>300</v>
      </c>
      <c r="K11" s="86">
        <f t="shared" si="1"/>
        <v>3.9247321354297897</v>
      </c>
      <c r="L11" s="87">
        <f t="shared" si="2"/>
        <v>2.3697952961031565</v>
      </c>
      <c r="M11" s="87">
        <f t="shared" si="3"/>
        <v>0.31799783936496628</v>
      </c>
      <c r="N11" s="88">
        <f t="shared" si="4"/>
        <v>0.82338418675606928</v>
      </c>
      <c r="O11" s="89">
        <f t="shared" si="5"/>
        <v>14582098.895584626</v>
      </c>
      <c r="P11" s="89">
        <f t="shared" si="5"/>
        <v>1602478.6019348435</v>
      </c>
      <c r="Q11" s="89">
        <f t="shared" si="5"/>
        <v>612017.64991222427</v>
      </c>
      <c r="R11" s="90">
        <f t="shared" si="5"/>
        <v>140798.69593528786</v>
      </c>
      <c r="S11" s="112">
        <v>3.9247321354297893</v>
      </c>
      <c r="T11" s="92">
        <v>0.4313027438907745</v>
      </c>
      <c r="U11" s="92">
        <v>0.16472288079105252</v>
      </c>
      <c r="V11" s="92">
        <v>3.7895584889439692E-2</v>
      </c>
      <c r="W11" s="94">
        <v>0</v>
      </c>
      <c r="X11" s="95">
        <v>0.46381076229071105</v>
      </c>
      <c r="Y11" s="96">
        <f t="shared" si="6"/>
        <v>16937393.843366981</v>
      </c>
      <c r="Z11" s="88">
        <f t="shared" si="7"/>
        <v>4.5599999999999996</v>
      </c>
      <c r="AA11" s="97">
        <v>14257518.93</v>
      </c>
      <c r="AB11" s="98">
        <v>3.8570842105263159</v>
      </c>
      <c r="AC11" s="98">
        <v>3664.23</v>
      </c>
      <c r="AD11" s="98">
        <v>3.8570842105263159</v>
      </c>
      <c r="AE11" s="97">
        <v>13500000</v>
      </c>
      <c r="AF11" s="98">
        <v>3.6334881698234383</v>
      </c>
      <c r="AG11" s="99">
        <v>-0.05</v>
      </c>
      <c r="AH11" s="100">
        <v>0.22942719219823965</v>
      </c>
      <c r="AI11" s="101">
        <v>0</v>
      </c>
      <c r="AJ11" s="114">
        <v>8.9999999999999858E-2</v>
      </c>
      <c r="AK11" s="115">
        <v>0</v>
      </c>
      <c r="AL11" s="104">
        <v>334389.41953650117</v>
      </c>
      <c r="AM11" s="105">
        <v>0</v>
      </c>
      <c r="AN11" s="106">
        <v>371681.04957600014</v>
      </c>
      <c r="AO11" s="107">
        <f t="shared" si="8"/>
        <v>0</v>
      </c>
      <c r="AP11" s="108">
        <f t="shared" si="8"/>
        <v>0.10003694048755224</v>
      </c>
      <c r="AQ11" s="21"/>
      <c r="AR11" s="109">
        <v>4.47</v>
      </c>
      <c r="AS11" s="110">
        <v>16608007.836979508</v>
      </c>
      <c r="AT11" s="21"/>
    </row>
    <row r="12" spans="1:46" s="22" customFormat="1" ht="15.75" x14ac:dyDescent="0.25">
      <c r="A12" s="79" t="s">
        <v>2</v>
      </c>
      <c r="B12" s="111">
        <v>855</v>
      </c>
      <c r="C12" s="81" t="s">
        <v>6</v>
      </c>
      <c r="D12" s="82">
        <v>1</v>
      </c>
      <c r="E12" s="82">
        <v>1.7869057748107424</v>
      </c>
      <c r="F12" s="83">
        <f t="shared" si="0"/>
        <v>1.0786905774810742</v>
      </c>
      <c r="G12" s="84">
        <v>9415.2333333333336</v>
      </c>
      <c r="H12" s="156">
        <v>762.63390000000004</v>
      </c>
      <c r="I12" s="154">
        <v>753.21866666666676</v>
      </c>
      <c r="J12" s="85">
        <v>470</v>
      </c>
      <c r="K12" s="86">
        <f t="shared" si="1"/>
        <v>3.8028355842505648</v>
      </c>
      <c r="L12" s="87">
        <f t="shared" si="2"/>
        <v>2.2961928530248108</v>
      </c>
      <c r="M12" s="87">
        <f t="shared" si="3"/>
        <v>0.30812128255460203</v>
      </c>
      <c r="N12" s="88">
        <f t="shared" si="4"/>
        <v>0.79781105483324954</v>
      </c>
      <c r="O12" s="89">
        <f t="shared" si="5"/>
        <v>20408613.081792574</v>
      </c>
      <c r="P12" s="89">
        <f t="shared" si="5"/>
        <v>998158.07107302977</v>
      </c>
      <c r="Q12" s="89">
        <f t="shared" si="5"/>
        <v>132287.13992191837</v>
      </c>
      <c r="R12" s="90">
        <f t="shared" si="5"/>
        <v>213733.58158982755</v>
      </c>
      <c r="S12" s="112">
        <v>3.8028355842505648</v>
      </c>
      <c r="T12" s="92">
        <v>0.18599162109500969</v>
      </c>
      <c r="U12" s="92">
        <v>2.4649702604368162E-2</v>
      </c>
      <c r="V12" s="92">
        <v>3.9826012005894057E-2</v>
      </c>
      <c r="W12" s="94">
        <v>0</v>
      </c>
      <c r="X12" s="95">
        <v>0.29568882322293666</v>
      </c>
      <c r="Y12" s="96">
        <f t="shared" si="6"/>
        <v>21752791.874377351</v>
      </c>
      <c r="Z12" s="88">
        <f t="shared" si="7"/>
        <v>4.05</v>
      </c>
      <c r="AA12" s="97">
        <v>18828089.280000001</v>
      </c>
      <c r="AB12" s="98">
        <v>3.5403789473684211</v>
      </c>
      <c r="AC12" s="98">
        <v>3363.36</v>
      </c>
      <c r="AD12" s="98">
        <v>3.5403789473684211</v>
      </c>
      <c r="AE12" s="97">
        <v>20321350.381479315</v>
      </c>
      <c r="AF12" s="98">
        <v>3.786575503244614</v>
      </c>
      <c r="AG12" s="99">
        <v>-0.05</v>
      </c>
      <c r="AH12" s="100">
        <v>0.22942719219823965</v>
      </c>
      <c r="AI12" s="101">
        <v>0</v>
      </c>
      <c r="AJ12" s="114">
        <v>0</v>
      </c>
      <c r="AK12" s="115">
        <v>0</v>
      </c>
      <c r="AL12" s="104">
        <v>0</v>
      </c>
      <c r="AM12" s="105">
        <v>91187.010766810185</v>
      </c>
      <c r="AN12" s="106">
        <v>163073.58000000007</v>
      </c>
      <c r="AO12" s="107">
        <f t="shared" si="8"/>
        <v>1.6991316753162091E-2</v>
      </c>
      <c r="AP12" s="108">
        <f t="shared" si="8"/>
        <v>3.0386288886449987E-2</v>
      </c>
      <c r="AQ12" s="21"/>
      <c r="AR12" s="109">
        <v>4.05</v>
      </c>
      <c r="AS12" s="110">
        <v>21735066.149999999</v>
      </c>
      <c r="AT12" s="21"/>
    </row>
    <row r="13" spans="1:46" s="22" customFormat="1" ht="15.75" x14ac:dyDescent="0.25">
      <c r="A13" s="79" t="s">
        <v>2</v>
      </c>
      <c r="B13" s="111">
        <v>925</v>
      </c>
      <c r="C13" s="81" t="s">
        <v>7</v>
      </c>
      <c r="D13" s="82">
        <v>1</v>
      </c>
      <c r="E13" s="82">
        <v>1.7089522442380338</v>
      </c>
      <c r="F13" s="83">
        <f t="shared" si="0"/>
        <v>1.0708952244238035</v>
      </c>
      <c r="G13" s="84">
        <v>10224.491666666665</v>
      </c>
      <c r="H13" s="156">
        <v>1400.7553583333331</v>
      </c>
      <c r="I13" s="154">
        <v>1042.8981499999998</v>
      </c>
      <c r="J13" s="85">
        <v>580</v>
      </c>
      <c r="K13" s="86">
        <f t="shared" si="1"/>
        <v>3.775353703332303</v>
      </c>
      <c r="L13" s="87">
        <f t="shared" si="2"/>
        <v>2.279598999003476</v>
      </c>
      <c r="M13" s="87">
        <f t="shared" si="3"/>
        <v>0.30589458823454863</v>
      </c>
      <c r="N13" s="88">
        <f t="shared" si="4"/>
        <v>0.7920455285783139</v>
      </c>
      <c r="O13" s="89">
        <f t="shared" si="5"/>
        <v>22002611.312710952</v>
      </c>
      <c r="P13" s="89">
        <f t="shared" si="5"/>
        <v>1820101.4922420902</v>
      </c>
      <c r="Q13" s="89">
        <f t="shared" si="5"/>
        <v>181839.6330939488</v>
      </c>
      <c r="R13" s="90">
        <f t="shared" si="5"/>
        <v>261850.25174799058</v>
      </c>
      <c r="S13" s="112">
        <v>3.775353703332303</v>
      </c>
      <c r="T13" s="92">
        <v>0.31230506286347615</v>
      </c>
      <c r="U13" s="92">
        <v>3.1201247999923958E-2</v>
      </c>
      <c r="V13" s="92">
        <v>4.492999960800876E-2</v>
      </c>
      <c r="W13" s="94">
        <v>0</v>
      </c>
      <c r="X13" s="95">
        <v>0.27565052187158123</v>
      </c>
      <c r="Y13" s="96">
        <f t="shared" si="6"/>
        <v>24266402.689794984</v>
      </c>
      <c r="Z13" s="88">
        <f t="shared" si="7"/>
        <v>4.16</v>
      </c>
      <c r="AA13" s="97">
        <v>24289515.84</v>
      </c>
      <c r="AB13" s="98">
        <v>4.1832315789473684</v>
      </c>
      <c r="AC13" s="98">
        <v>3974.07</v>
      </c>
      <c r="AD13" s="98">
        <v>4.1832315789473684</v>
      </c>
      <c r="AE13" s="97">
        <v>22538000</v>
      </c>
      <c r="AF13" s="98">
        <v>3.8672192384977238</v>
      </c>
      <c r="AG13" s="99">
        <v>-0.05</v>
      </c>
      <c r="AH13" s="100">
        <v>0.22942719219823965</v>
      </c>
      <c r="AI13" s="101">
        <v>0</v>
      </c>
      <c r="AJ13" s="114">
        <v>0</v>
      </c>
      <c r="AK13" s="115">
        <v>0</v>
      </c>
      <c r="AL13" s="104">
        <v>0</v>
      </c>
      <c r="AM13" s="105">
        <v>646489.73243471305</v>
      </c>
      <c r="AN13" s="106">
        <v>497649.32999999955</v>
      </c>
      <c r="AO13" s="107">
        <f t="shared" si="8"/>
        <v>0.11092898796533712</v>
      </c>
      <c r="AP13" s="108">
        <f t="shared" si="8"/>
        <v>8.538996641234807E-2</v>
      </c>
      <c r="AQ13" s="21"/>
      <c r="AR13" s="109">
        <v>4.16</v>
      </c>
      <c r="AS13" s="110">
        <v>24244314.639999997</v>
      </c>
      <c r="AT13" s="21"/>
    </row>
    <row r="14" spans="1:46" s="22" customFormat="1" ht="15.75" x14ac:dyDescent="0.25">
      <c r="A14" s="79" t="s">
        <v>2</v>
      </c>
      <c r="B14" s="111">
        <v>928</v>
      </c>
      <c r="C14" s="81" t="s">
        <v>8</v>
      </c>
      <c r="D14" s="82">
        <v>1.0118638336721273</v>
      </c>
      <c r="E14" s="82">
        <v>2.1280725629723918</v>
      </c>
      <c r="F14" s="83">
        <f t="shared" si="0"/>
        <v>1.1222983232349408</v>
      </c>
      <c r="G14" s="84">
        <v>11899.072369999996</v>
      </c>
      <c r="H14" s="156">
        <v>1487.3840462499995</v>
      </c>
      <c r="I14" s="154">
        <v>1784.8608554999996</v>
      </c>
      <c r="J14" s="85">
        <v>610</v>
      </c>
      <c r="K14" s="86">
        <f t="shared" si="1"/>
        <v>3.9565711324825736</v>
      </c>
      <c r="L14" s="87">
        <f t="shared" si="2"/>
        <v>2.3890200235099521</v>
      </c>
      <c r="M14" s="87">
        <f t="shared" si="3"/>
        <v>0.32057756504329571</v>
      </c>
      <c r="N14" s="88">
        <f t="shared" si="4"/>
        <v>0.83006380864893115</v>
      </c>
      <c r="O14" s="89">
        <f t="shared" si="5"/>
        <v>26835329.958203897</v>
      </c>
      <c r="P14" s="89">
        <f t="shared" si="5"/>
        <v>2025432.4534100858</v>
      </c>
      <c r="Q14" s="89">
        <f t="shared" si="5"/>
        <v>326146.21778845164</v>
      </c>
      <c r="R14" s="90">
        <f t="shared" si="5"/>
        <v>288613.18626723334</v>
      </c>
      <c r="S14" s="112">
        <v>3.9565711324825736</v>
      </c>
      <c r="T14" s="92">
        <v>0.29862750293874402</v>
      </c>
      <c r="U14" s="92">
        <v>4.8086634756494349E-2</v>
      </c>
      <c r="V14" s="92">
        <v>4.2552806431569598E-2</v>
      </c>
      <c r="W14" s="94">
        <v>0</v>
      </c>
      <c r="X14" s="95">
        <v>0.47357168661529414</v>
      </c>
      <c r="Y14" s="96">
        <f t="shared" si="6"/>
        <v>29475521.815669667</v>
      </c>
      <c r="Z14" s="88">
        <f t="shared" si="7"/>
        <v>4.3499999999999996</v>
      </c>
      <c r="AA14" s="97">
        <v>28423415.370000001</v>
      </c>
      <c r="AB14" s="98">
        <v>4.2602000000000002</v>
      </c>
      <c r="AC14" s="98">
        <v>4047.19</v>
      </c>
      <c r="AD14" s="98">
        <v>4.2601999999999993</v>
      </c>
      <c r="AE14" s="97">
        <v>30103422.087373868</v>
      </c>
      <c r="AF14" s="98">
        <v>4.4384149926738434</v>
      </c>
      <c r="AG14" s="99">
        <v>-0.05</v>
      </c>
      <c r="AH14" s="100">
        <v>0.22942719219823965</v>
      </c>
      <c r="AI14" s="101">
        <v>0</v>
      </c>
      <c r="AJ14" s="114">
        <v>0</v>
      </c>
      <c r="AK14" s="115">
        <v>0</v>
      </c>
      <c r="AL14" s="104">
        <v>0</v>
      </c>
      <c r="AM14" s="105">
        <v>144848.94485272243</v>
      </c>
      <c r="AN14" s="106">
        <v>272057.74001799989</v>
      </c>
      <c r="AO14" s="107">
        <f t="shared" si="8"/>
        <v>2.1356366948625364E-2</v>
      </c>
      <c r="AP14" s="108">
        <f t="shared" si="8"/>
        <v>4.0111889892920562E-2</v>
      </c>
      <c r="AQ14" s="21"/>
      <c r="AR14" s="109">
        <v>4.3499999999999996</v>
      </c>
      <c r="AS14" s="110">
        <v>29503749.94141499</v>
      </c>
      <c r="AT14" s="21"/>
    </row>
    <row r="15" spans="1:46" s="22" customFormat="1" ht="15.75" x14ac:dyDescent="0.25">
      <c r="A15" s="79" t="s">
        <v>2</v>
      </c>
      <c r="B15" s="111">
        <v>892</v>
      </c>
      <c r="C15" s="81" t="s">
        <v>9</v>
      </c>
      <c r="D15" s="82">
        <v>1.0099889972008085</v>
      </c>
      <c r="E15" s="82">
        <v>2.5697187038072973</v>
      </c>
      <c r="F15" s="83">
        <f t="shared" si="0"/>
        <v>1.1649630681413765</v>
      </c>
      <c r="G15" s="84">
        <v>5308.2000000000007</v>
      </c>
      <c r="H15" s="156">
        <v>1401.3648000000001</v>
      </c>
      <c r="I15" s="154">
        <v>1613.6928</v>
      </c>
      <c r="J15" s="85">
        <v>340</v>
      </c>
      <c r="K15" s="86">
        <f t="shared" si="1"/>
        <v>4.1069822081981338</v>
      </c>
      <c r="L15" s="87">
        <f t="shared" si="2"/>
        <v>2.4798398418855356</v>
      </c>
      <c r="M15" s="87">
        <f t="shared" si="3"/>
        <v>0.33276448518042512</v>
      </c>
      <c r="N15" s="88">
        <f t="shared" si="4"/>
        <v>0.86161910898119176</v>
      </c>
      <c r="O15" s="89">
        <f t="shared" si="5"/>
        <v>12426389.285807682</v>
      </c>
      <c r="P15" s="89">
        <f t="shared" si="5"/>
        <v>1980841.3505118946</v>
      </c>
      <c r="Q15" s="89">
        <f t="shared" si="5"/>
        <v>306078.40268387448</v>
      </c>
      <c r="R15" s="90">
        <f t="shared" si="5"/>
        <v>166981.78332055497</v>
      </c>
      <c r="S15" s="112">
        <v>4.1069822081981329</v>
      </c>
      <c r="T15" s="92">
        <v>0.65467771825778132</v>
      </c>
      <c r="U15" s="92">
        <v>0.10116040349484923</v>
      </c>
      <c r="V15" s="92">
        <v>5.5188293028447528E-2</v>
      </c>
      <c r="W15" s="94">
        <v>0</v>
      </c>
      <c r="X15" s="95">
        <v>0.69640816415472973</v>
      </c>
      <c r="Y15" s="96">
        <f t="shared" si="6"/>
        <v>14880290.822324008</v>
      </c>
      <c r="Z15" s="88">
        <f t="shared" si="7"/>
        <v>4.92</v>
      </c>
      <c r="AA15" s="97">
        <v>12892587.5</v>
      </c>
      <c r="AB15" s="98">
        <v>4.1757368421052634</v>
      </c>
      <c r="AC15" s="98">
        <v>3966.95</v>
      </c>
      <c r="AD15" s="98">
        <v>4.1757368421052625</v>
      </c>
      <c r="AE15" s="97">
        <v>13709356.359999999</v>
      </c>
      <c r="AF15" s="98">
        <v>4.5310090776468313</v>
      </c>
      <c r="AG15" s="99">
        <v>-0.05</v>
      </c>
      <c r="AH15" s="100">
        <v>0.22942719219823965</v>
      </c>
      <c r="AI15" s="101">
        <v>0</v>
      </c>
      <c r="AJ15" s="114">
        <v>0</v>
      </c>
      <c r="AK15" s="115">
        <v>0</v>
      </c>
      <c r="AL15" s="104">
        <v>0</v>
      </c>
      <c r="AM15" s="105">
        <v>0</v>
      </c>
      <c r="AN15" s="106">
        <v>241206.71</v>
      </c>
      <c r="AO15" s="107">
        <f t="shared" si="8"/>
        <v>0</v>
      </c>
      <c r="AP15" s="108">
        <f t="shared" si="8"/>
        <v>7.9719992966856293E-2</v>
      </c>
      <c r="AQ15" s="21"/>
      <c r="AR15" s="109">
        <v>4.92</v>
      </c>
      <c r="AS15" s="110">
        <v>14886316.080000002</v>
      </c>
      <c r="AT15" s="21"/>
    </row>
    <row r="16" spans="1:46" s="22" customFormat="1" ht="15.75" x14ac:dyDescent="0.25">
      <c r="A16" s="79" t="s">
        <v>2</v>
      </c>
      <c r="B16" s="111">
        <v>891</v>
      </c>
      <c r="C16" s="81" t="s">
        <v>10</v>
      </c>
      <c r="D16" s="82">
        <v>1.0099889972008085</v>
      </c>
      <c r="E16" s="82">
        <v>2.0043477412836475</v>
      </c>
      <c r="F16" s="83">
        <f t="shared" si="0"/>
        <v>1.1084259718890115</v>
      </c>
      <c r="G16" s="84">
        <v>12765.999999999995</v>
      </c>
      <c r="H16" s="156">
        <v>1582.9839999999995</v>
      </c>
      <c r="I16" s="154">
        <v>842.5559999999997</v>
      </c>
      <c r="J16" s="85">
        <v>720</v>
      </c>
      <c r="K16" s="86">
        <f t="shared" si="1"/>
        <v>3.9076652901244096</v>
      </c>
      <c r="L16" s="87">
        <f t="shared" si="2"/>
        <v>2.3594901521268579</v>
      </c>
      <c r="M16" s="87">
        <f t="shared" si="3"/>
        <v>0.31661501380016055</v>
      </c>
      <c r="N16" s="88">
        <f t="shared" si="4"/>
        <v>0.81980366965137175</v>
      </c>
      <c r="O16" s="89">
        <f t="shared" si="5"/>
        <v>28434595.403425068</v>
      </c>
      <c r="P16" s="89">
        <f t="shared" si="5"/>
        <v>2128970.040615397</v>
      </c>
      <c r="Q16" s="89">
        <f t="shared" si="5"/>
        <v>152056.55135342255</v>
      </c>
      <c r="R16" s="90">
        <f t="shared" si="5"/>
        <v>336447.42602492298</v>
      </c>
      <c r="S16" s="112">
        <v>3.9076652901244096</v>
      </c>
      <c r="T16" s="92">
        <v>0.29257677886373035</v>
      </c>
      <c r="U16" s="92">
        <v>2.0896590910810597E-2</v>
      </c>
      <c r="V16" s="92">
        <v>4.6236772845761234E-2</v>
      </c>
      <c r="W16" s="94">
        <v>0</v>
      </c>
      <c r="X16" s="95">
        <v>0.41743367662352693</v>
      </c>
      <c r="Y16" s="96">
        <f t="shared" si="6"/>
        <v>31052069.421418808</v>
      </c>
      <c r="Z16" s="88">
        <f t="shared" si="7"/>
        <v>4.2699999999999996</v>
      </c>
      <c r="AA16" s="97">
        <v>27498311.520000003</v>
      </c>
      <c r="AB16" s="98">
        <v>3.8676631578947371</v>
      </c>
      <c r="AC16" s="98">
        <v>3674.28</v>
      </c>
      <c r="AD16" s="98">
        <v>3.8676631578947371</v>
      </c>
      <c r="AE16" s="97">
        <v>27225000</v>
      </c>
      <c r="AF16" s="98">
        <v>3.741434896971398</v>
      </c>
      <c r="AG16" s="99">
        <v>-0.05</v>
      </c>
      <c r="AH16" s="100">
        <v>0.22942719219823965</v>
      </c>
      <c r="AI16" s="101">
        <v>0</v>
      </c>
      <c r="AJ16" s="114">
        <v>0</v>
      </c>
      <c r="AK16" s="115">
        <v>0</v>
      </c>
      <c r="AL16" s="104">
        <v>0</v>
      </c>
      <c r="AM16" s="105">
        <v>0</v>
      </c>
      <c r="AN16" s="106">
        <v>525231.05999999982</v>
      </c>
      <c r="AO16" s="107">
        <f t="shared" si="8"/>
        <v>0</v>
      </c>
      <c r="AP16" s="108">
        <f t="shared" si="8"/>
        <v>7.2180636064546458E-2</v>
      </c>
      <c r="AQ16" s="21"/>
      <c r="AR16" s="109">
        <v>4.2699999999999996</v>
      </c>
      <c r="AS16" s="110">
        <v>31071167.39999998</v>
      </c>
      <c r="AT16" s="21"/>
    </row>
    <row r="17" spans="1:45" s="22" customFormat="1" ht="15.75" x14ac:dyDescent="0.25">
      <c r="A17" s="79" t="s">
        <v>2</v>
      </c>
      <c r="B17" s="111">
        <v>857</v>
      </c>
      <c r="C17" s="81" t="s">
        <v>11</v>
      </c>
      <c r="D17" s="82">
        <v>1</v>
      </c>
      <c r="E17" s="82">
        <v>1.3893736501079914</v>
      </c>
      <c r="F17" s="83">
        <f t="shared" si="0"/>
        <v>1.0389373650107991</v>
      </c>
      <c r="G17" s="84">
        <v>508.86666666666667</v>
      </c>
      <c r="H17" s="156">
        <v>24.934466666666669</v>
      </c>
      <c r="I17" s="154">
        <v>15.774866666666666</v>
      </c>
      <c r="J17" s="85">
        <v>20</v>
      </c>
      <c r="K17" s="86">
        <f t="shared" si="1"/>
        <v>3.6626888784887934</v>
      </c>
      <c r="L17" s="87">
        <f t="shared" si="2"/>
        <v>2.211570771155718</v>
      </c>
      <c r="M17" s="87">
        <f t="shared" si="3"/>
        <v>0.29676602362519722</v>
      </c>
      <c r="N17" s="88">
        <f t="shared" si="4"/>
        <v>0.7684091549408989</v>
      </c>
      <c r="O17" s="89">
        <f t="shared" si="5"/>
        <v>1062377.5599611886</v>
      </c>
      <c r="P17" s="89">
        <f t="shared" si="5"/>
        <v>31432.272474383233</v>
      </c>
      <c r="Q17" s="89">
        <f t="shared" si="5"/>
        <v>2668.4233387140716</v>
      </c>
      <c r="R17" s="90">
        <f t="shared" si="5"/>
        <v>8759.8643663262483</v>
      </c>
      <c r="S17" s="112">
        <v>3.6626888784887939</v>
      </c>
      <c r="T17" s="92">
        <v>0.10836696778663016</v>
      </c>
      <c r="U17" s="92">
        <v>9.1997467323811141E-3</v>
      </c>
      <c r="V17" s="92">
        <v>3.020080525118167E-2</v>
      </c>
      <c r="W17" s="94">
        <v>0.67319147420614112</v>
      </c>
      <c r="X17" s="95">
        <v>0.14280854326112635</v>
      </c>
      <c r="Y17" s="96">
        <f t="shared" si="6"/>
        <v>1105238.1201406121</v>
      </c>
      <c r="Z17" s="88">
        <f t="shared" si="7"/>
        <v>4.4800000000000004</v>
      </c>
      <c r="AA17" s="97">
        <v>1276832.27</v>
      </c>
      <c r="AB17" s="98">
        <v>4.3216526315789476</v>
      </c>
      <c r="AC17" s="98">
        <v>4105.57</v>
      </c>
      <c r="AD17" s="98">
        <v>4.3216526315789467</v>
      </c>
      <c r="AE17" s="97">
        <v>1445000</v>
      </c>
      <c r="AF17" s="98">
        <v>4.9818309694056966</v>
      </c>
      <c r="AG17" s="99">
        <v>-0.05</v>
      </c>
      <c r="AH17" s="100">
        <v>0.22942719219823965</v>
      </c>
      <c r="AI17" s="101">
        <v>0.25</v>
      </c>
      <c r="AJ17" s="114">
        <v>0</v>
      </c>
      <c r="AK17" s="115">
        <v>72513.5</v>
      </c>
      <c r="AL17" s="104">
        <v>0</v>
      </c>
      <c r="AM17" s="105">
        <v>0</v>
      </c>
      <c r="AN17" s="106">
        <v>4189.12</v>
      </c>
      <c r="AO17" s="107">
        <f t="shared" si="8"/>
        <v>0</v>
      </c>
      <c r="AP17" s="108">
        <f t="shared" si="8"/>
        <v>1.4442552076509891E-2</v>
      </c>
      <c r="AQ17" s="21"/>
      <c r="AR17" s="109">
        <v>4.7300000000000004</v>
      </c>
      <c r="AS17" s="110">
        <v>1371955.4200000002</v>
      </c>
    </row>
    <row r="18" spans="1:45" s="22" customFormat="1" ht="15.75" x14ac:dyDescent="0.25">
      <c r="A18" s="79" t="s">
        <v>12</v>
      </c>
      <c r="B18" s="111">
        <v>822</v>
      </c>
      <c r="C18" s="81" t="s">
        <v>13</v>
      </c>
      <c r="D18" s="82">
        <v>1.0566201292045134</v>
      </c>
      <c r="E18" s="82">
        <v>2.1928480267033184</v>
      </c>
      <c r="F18" s="83">
        <f t="shared" si="0"/>
        <v>1.1645809060339427</v>
      </c>
      <c r="G18" s="84">
        <v>2901.2000000000003</v>
      </c>
      <c r="H18" s="156">
        <v>368.45240000000001</v>
      </c>
      <c r="I18" s="154">
        <v>937.08759999999984</v>
      </c>
      <c r="J18" s="85">
        <v>120</v>
      </c>
      <c r="K18" s="86">
        <f t="shared" si="1"/>
        <v>4.1056349268818408</v>
      </c>
      <c r="L18" s="87">
        <f t="shared" si="2"/>
        <v>2.47902633899777</v>
      </c>
      <c r="M18" s="87">
        <f t="shared" si="3"/>
        <v>0.33265532294136929</v>
      </c>
      <c r="N18" s="88">
        <f t="shared" si="4"/>
        <v>0.86133645781095436</v>
      </c>
      <c r="O18" s="89">
        <f t="shared" si="5"/>
        <v>6789422.78842567</v>
      </c>
      <c r="P18" s="89">
        <f t="shared" si="5"/>
        <v>520639.8264321569</v>
      </c>
      <c r="Q18" s="89">
        <f t="shared" si="5"/>
        <v>177684.49157534103</v>
      </c>
      <c r="R18" s="90">
        <f t="shared" si="5"/>
        <v>58915.413714269278</v>
      </c>
      <c r="S18" s="112">
        <v>4.10563492688184</v>
      </c>
      <c r="T18" s="92">
        <v>0.31483634505271679</v>
      </c>
      <c r="U18" s="92">
        <v>0.10744766931006226</v>
      </c>
      <c r="V18" s="92">
        <v>3.5626766488802752E-2</v>
      </c>
      <c r="W18" s="94">
        <v>0</v>
      </c>
      <c r="X18" s="95">
        <v>0.64492941917097335</v>
      </c>
      <c r="Y18" s="96">
        <f t="shared" si="6"/>
        <v>7546662.5201474372</v>
      </c>
      <c r="Z18" s="88">
        <f t="shared" si="7"/>
        <v>4.5599999999999996</v>
      </c>
      <c r="AA18" s="97">
        <v>6934768.6100000003</v>
      </c>
      <c r="AB18" s="98">
        <v>4.1928526315789476</v>
      </c>
      <c r="AC18" s="98">
        <v>3983.21</v>
      </c>
      <c r="AD18" s="98">
        <v>4.1928526315789476</v>
      </c>
      <c r="AE18" s="97">
        <v>6935000</v>
      </c>
      <c r="AF18" s="98">
        <v>4.1936669883726276</v>
      </c>
      <c r="AG18" s="99">
        <v>-0.05</v>
      </c>
      <c r="AH18" s="100">
        <v>0.22942719219823965</v>
      </c>
      <c r="AI18" s="101">
        <v>0</v>
      </c>
      <c r="AJ18" s="114">
        <v>0</v>
      </c>
      <c r="AK18" s="115">
        <v>0</v>
      </c>
      <c r="AL18" s="104">
        <v>0</v>
      </c>
      <c r="AM18" s="105">
        <v>50758.24637143319</v>
      </c>
      <c r="AN18" s="106">
        <v>73037.710000000006</v>
      </c>
      <c r="AO18" s="107">
        <f t="shared" si="8"/>
        <v>3.0694042133462732E-2</v>
      </c>
      <c r="AP18" s="108">
        <f t="shared" si="8"/>
        <v>4.4166666666666667E-2</v>
      </c>
      <c r="AQ18" s="21"/>
      <c r="AR18" s="109">
        <v>4.5599999999999996</v>
      </c>
      <c r="AS18" s="110">
        <v>7540799.0399999991</v>
      </c>
    </row>
    <row r="19" spans="1:45" s="22" customFormat="1" ht="15.75" x14ac:dyDescent="0.25">
      <c r="A19" s="79" t="s">
        <v>12</v>
      </c>
      <c r="B19" s="111">
        <v>873</v>
      </c>
      <c r="C19" s="81" t="s">
        <v>14</v>
      </c>
      <c r="D19" s="82">
        <v>1.0463676857235553</v>
      </c>
      <c r="E19" s="82">
        <v>2.2292140382435095</v>
      </c>
      <c r="F19" s="83">
        <f t="shared" si="0"/>
        <v>1.1600155524031952</v>
      </c>
      <c r="G19" s="84">
        <v>10134.215733333334</v>
      </c>
      <c r="H19" s="156">
        <v>1003.2873576000002</v>
      </c>
      <c r="I19" s="154">
        <v>1378.2533397333336</v>
      </c>
      <c r="J19" s="85">
        <v>490</v>
      </c>
      <c r="K19" s="86">
        <f t="shared" si="1"/>
        <v>4.0895401452974536</v>
      </c>
      <c r="L19" s="87">
        <f t="shared" si="2"/>
        <v>2.4693081375067245</v>
      </c>
      <c r="M19" s="87">
        <f t="shared" si="3"/>
        <v>0.33135125795240267</v>
      </c>
      <c r="N19" s="88">
        <f t="shared" si="4"/>
        <v>0.85795987357830183</v>
      </c>
      <c r="O19" s="89">
        <f>G19*K19*15*38</f>
        <v>23623240.787065893</v>
      </c>
      <c r="P19" s="89">
        <f t="shared" si="5"/>
        <v>1412132.6127362007</v>
      </c>
      <c r="Q19" s="89">
        <f t="shared" si="5"/>
        <v>260311.00740171198</v>
      </c>
      <c r="R19" s="90">
        <f t="shared" si="5"/>
        <v>239628.1926904197</v>
      </c>
      <c r="S19" s="112">
        <v>4.0895401452974536</v>
      </c>
      <c r="T19" s="92">
        <v>0.24446150561316574</v>
      </c>
      <c r="U19" s="92">
        <v>4.5063771081526767E-2</v>
      </c>
      <c r="V19" s="92">
        <v>4.1483263146904641E-2</v>
      </c>
      <c r="W19" s="94">
        <v>0</v>
      </c>
      <c r="X19" s="95">
        <v>0.60978194500264937</v>
      </c>
      <c r="Y19" s="96">
        <f t="shared" si="6"/>
        <v>25535312.599894226</v>
      </c>
      <c r="Z19" s="88">
        <f t="shared" si="7"/>
        <v>4.42</v>
      </c>
      <c r="AA19" s="97">
        <v>21920419.59</v>
      </c>
      <c r="AB19" s="98">
        <v>4.0135894736842106</v>
      </c>
      <c r="AC19" s="98">
        <v>3812.91</v>
      </c>
      <c r="AD19" s="98">
        <v>4.0135894736842097</v>
      </c>
      <c r="AE19" s="97">
        <v>22481789.499999996</v>
      </c>
      <c r="AF19" s="98">
        <v>3.8919376696492671</v>
      </c>
      <c r="AG19" s="99">
        <v>-0.05</v>
      </c>
      <c r="AH19" s="100">
        <v>0.22942719219823965</v>
      </c>
      <c r="AI19" s="101">
        <v>0</v>
      </c>
      <c r="AJ19" s="114">
        <v>0</v>
      </c>
      <c r="AK19" s="115">
        <v>0</v>
      </c>
      <c r="AL19" s="104">
        <v>0</v>
      </c>
      <c r="AM19" s="105">
        <v>1217716.2839568546</v>
      </c>
      <c r="AN19" s="106">
        <v>311190.02838350006</v>
      </c>
      <c r="AO19" s="107">
        <f t="shared" si="8"/>
        <v>0.21080509967754155</v>
      </c>
      <c r="AP19" s="108">
        <f t="shared" si="8"/>
        <v>5.3871698864762022E-2</v>
      </c>
      <c r="AQ19" s="21"/>
      <c r="AR19" s="109">
        <v>4.42</v>
      </c>
      <c r="AS19" s="110">
        <v>25532143.118560001</v>
      </c>
    </row>
    <row r="20" spans="1:45" s="22" customFormat="1" ht="15.75" x14ac:dyDescent="0.25">
      <c r="A20" s="79" t="s">
        <v>12</v>
      </c>
      <c r="B20" s="111">
        <v>823</v>
      </c>
      <c r="C20" s="81" t="s">
        <v>15</v>
      </c>
      <c r="D20" s="82">
        <v>1.0566201292045134</v>
      </c>
      <c r="E20" s="82">
        <v>1.6825257615754377</v>
      </c>
      <c r="F20" s="83">
        <f t="shared" si="0"/>
        <v>1.1135486795211547</v>
      </c>
      <c r="G20" s="84">
        <v>4368.7333333333336</v>
      </c>
      <c r="H20" s="156">
        <v>397.55473333333327</v>
      </c>
      <c r="I20" s="154">
        <v>297.07386666666667</v>
      </c>
      <c r="J20" s="85">
        <v>240</v>
      </c>
      <c r="K20" s="86">
        <f t="shared" si="1"/>
        <v>3.9257249777474508</v>
      </c>
      <c r="L20" s="87">
        <f t="shared" si="2"/>
        <v>2.3703947849276101</v>
      </c>
      <c r="M20" s="87">
        <f t="shared" si="3"/>
        <v>0.31807828350763684</v>
      </c>
      <c r="N20" s="88">
        <f t="shared" si="4"/>
        <v>0.82359247884737519</v>
      </c>
      <c r="O20" s="89">
        <f t="shared" si="5"/>
        <v>9775753.9736371916</v>
      </c>
      <c r="P20" s="89">
        <f t="shared" si="5"/>
        <v>537146.14997147338</v>
      </c>
      <c r="Q20" s="89">
        <f t="shared" si="5"/>
        <v>53860.864983056643</v>
      </c>
      <c r="R20" s="90">
        <f t="shared" si="5"/>
        <v>112667.45110632092</v>
      </c>
      <c r="S20" s="112">
        <v>3.9257249777474508</v>
      </c>
      <c r="T20" s="92">
        <v>0.21570592542841249</v>
      </c>
      <c r="U20" s="92">
        <v>2.1629323278519304E-2</v>
      </c>
      <c r="V20" s="92">
        <v>4.524473796906122E-2</v>
      </c>
      <c r="W20" s="94">
        <v>0</v>
      </c>
      <c r="X20" s="95">
        <v>0.42912131325779557</v>
      </c>
      <c r="Y20" s="96">
        <f t="shared" si="6"/>
        <v>10479428.439698042</v>
      </c>
      <c r="Z20" s="88">
        <f t="shared" si="7"/>
        <v>4.21</v>
      </c>
      <c r="AA20" s="97">
        <v>10554429.6</v>
      </c>
      <c r="AB20" s="98">
        <v>4.1892631578947368</v>
      </c>
      <c r="AC20" s="98">
        <v>3979.8</v>
      </c>
      <c r="AD20" s="98">
        <v>4.1892631578947368</v>
      </c>
      <c r="AE20" s="97">
        <v>10409000</v>
      </c>
      <c r="AF20" s="98">
        <v>4.1800224722891297</v>
      </c>
      <c r="AG20" s="99">
        <v>-0.05</v>
      </c>
      <c r="AH20" s="100">
        <v>0.22942719219823965</v>
      </c>
      <c r="AI20" s="101">
        <v>0</v>
      </c>
      <c r="AJ20" s="114">
        <v>0</v>
      </c>
      <c r="AK20" s="115">
        <v>0</v>
      </c>
      <c r="AL20" s="104">
        <v>0</v>
      </c>
      <c r="AM20" s="105">
        <v>471645.27959294559</v>
      </c>
      <c r="AN20" s="106">
        <v>138986.13999999998</v>
      </c>
      <c r="AO20" s="107">
        <f t="shared" si="8"/>
        <v>0.18940223533937958</v>
      </c>
      <c r="AP20" s="108">
        <f t="shared" si="8"/>
        <v>5.5813737009964746E-2</v>
      </c>
      <c r="AQ20" s="21"/>
      <c r="AR20" s="109">
        <v>4.21</v>
      </c>
      <c r="AS20" s="110">
        <v>10483649.380000001</v>
      </c>
    </row>
    <row r="21" spans="1:45" s="22" customFormat="1" ht="15.75" x14ac:dyDescent="0.25">
      <c r="A21" s="79" t="s">
        <v>12</v>
      </c>
      <c r="B21" s="111">
        <v>881</v>
      </c>
      <c r="C21" s="81" t="s">
        <v>16</v>
      </c>
      <c r="D21" s="82">
        <v>1.0783157642623309</v>
      </c>
      <c r="E21" s="82">
        <v>2.013292003393913</v>
      </c>
      <c r="F21" s="83">
        <f t="shared" si="0"/>
        <v>1.163981811749256</v>
      </c>
      <c r="G21" s="84">
        <v>22373.1</v>
      </c>
      <c r="H21" s="156">
        <v>2617.6526999999996</v>
      </c>
      <c r="I21" s="154">
        <v>1610.8632</v>
      </c>
      <c r="J21" s="85">
        <v>1280</v>
      </c>
      <c r="K21" s="86">
        <f t="shared" si="1"/>
        <v>4.1035228688814378</v>
      </c>
      <c r="L21" s="87">
        <f t="shared" si="2"/>
        <v>2.4777510557576048</v>
      </c>
      <c r="M21" s="87">
        <f t="shared" si="3"/>
        <v>0.33248419536945717</v>
      </c>
      <c r="N21" s="88">
        <f t="shared" si="4"/>
        <v>0.86089336128894101</v>
      </c>
      <c r="O21" s="89">
        <f t="shared" si="5"/>
        <v>52330860.673729636</v>
      </c>
      <c r="P21" s="89">
        <f t="shared" si="5"/>
        <v>3696958.2923880941</v>
      </c>
      <c r="Q21" s="89">
        <f t="shared" si="5"/>
        <v>305284.33629429329</v>
      </c>
      <c r="R21" s="90">
        <f t="shared" si="5"/>
        <v>628107.79639641137</v>
      </c>
      <c r="S21" s="112">
        <v>4.1035228688814378</v>
      </c>
      <c r="T21" s="92">
        <v>0.28989687352363974</v>
      </c>
      <c r="U21" s="92">
        <v>2.3938862066600917E-2</v>
      </c>
      <c r="V21" s="92">
        <v>4.9253054000109271E-2</v>
      </c>
      <c r="W21" s="94">
        <v>0</v>
      </c>
      <c r="X21" s="95">
        <v>0.62925645808487518</v>
      </c>
      <c r="Y21" s="96">
        <f t="shared" si="6"/>
        <v>56961211.098808438</v>
      </c>
      <c r="Z21" s="88">
        <f t="shared" si="7"/>
        <v>4.47</v>
      </c>
      <c r="AA21" s="97">
        <v>45601895.350000001</v>
      </c>
      <c r="AB21" s="98">
        <v>3.6701578947368421</v>
      </c>
      <c r="AC21" s="98">
        <v>3486.65</v>
      </c>
      <c r="AD21" s="98">
        <v>3.6701578947368416</v>
      </c>
      <c r="AE21" s="97">
        <v>49586000</v>
      </c>
      <c r="AF21" s="98">
        <v>3.8882847015451754</v>
      </c>
      <c r="AG21" s="99">
        <v>-0.05</v>
      </c>
      <c r="AH21" s="100">
        <v>0.22942719219823965</v>
      </c>
      <c r="AI21" s="101">
        <v>0</v>
      </c>
      <c r="AJ21" s="114">
        <v>0</v>
      </c>
      <c r="AK21" s="115">
        <v>0</v>
      </c>
      <c r="AL21" s="104">
        <v>0</v>
      </c>
      <c r="AM21" s="105">
        <v>295936.07915507967</v>
      </c>
      <c r="AN21" s="106">
        <v>377494.09000000014</v>
      </c>
      <c r="AO21" s="107">
        <f t="shared" si="8"/>
        <v>2.3205818763642121E-2</v>
      </c>
      <c r="AP21" s="108">
        <f t="shared" si="8"/>
        <v>2.960118773586734E-2</v>
      </c>
      <c r="AQ21" s="21"/>
      <c r="AR21" s="109">
        <v>4.47</v>
      </c>
      <c r="AS21" s="110">
        <v>57004421.489999987</v>
      </c>
    </row>
    <row r="22" spans="1:45" s="22" customFormat="1" ht="15.75" x14ac:dyDescent="0.25">
      <c r="A22" s="79" t="s">
        <v>12</v>
      </c>
      <c r="B22" s="111">
        <v>919</v>
      </c>
      <c r="C22" s="81" t="s">
        <v>17</v>
      </c>
      <c r="D22" s="82">
        <v>1.1113533451389661</v>
      </c>
      <c r="E22" s="82">
        <v>4.2895610365156802</v>
      </c>
      <c r="F22" s="83">
        <f t="shared" si="0"/>
        <v>1.418038779762741</v>
      </c>
      <c r="G22" s="84">
        <v>19755.167641666645</v>
      </c>
      <c r="H22" s="156">
        <v>1738.454752466665</v>
      </c>
      <c r="I22" s="154">
        <v>3180.5819903083298</v>
      </c>
      <c r="J22" s="85">
        <v>860</v>
      </c>
      <c r="K22" s="86">
        <f t="shared" si="1"/>
        <v>4.9991799725566937</v>
      </c>
      <c r="L22" s="87">
        <f t="shared" si="2"/>
        <v>3.0185584071817462</v>
      </c>
      <c r="M22" s="87">
        <f t="shared" si="3"/>
        <v>0.40505399477295845</v>
      </c>
      <c r="N22" s="88">
        <f t="shared" si="4"/>
        <v>1.0487966042299239</v>
      </c>
      <c r="O22" s="89">
        <f t="shared" si="5"/>
        <v>56292993.904370368</v>
      </c>
      <c r="P22" s="89">
        <f t="shared" si="5"/>
        <v>2991147.5088810888</v>
      </c>
      <c r="Q22" s="89">
        <f t="shared" si="5"/>
        <v>734335.24130006996</v>
      </c>
      <c r="R22" s="90">
        <f t="shared" si="5"/>
        <v>514120.09539350867</v>
      </c>
      <c r="S22" s="112">
        <v>4.9991799725566937</v>
      </c>
      <c r="T22" s="92">
        <v>0.26563313983199371</v>
      </c>
      <c r="U22" s="92">
        <v>6.5213693158446301E-2</v>
      </c>
      <c r="V22" s="92">
        <v>4.5657171632163394E-2</v>
      </c>
      <c r="W22" s="94">
        <v>0</v>
      </c>
      <c r="X22" s="95">
        <v>1.5847552283345521</v>
      </c>
      <c r="Y22" s="96">
        <f t="shared" si="6"/>
        <v>60532596.749945037</v>
      </c>
      <c r="Z22" s="88">
        <f t="shared" si="7"/>
        <v>5.38</v>
      </c>
      <c r="AA22" s="97">
        <v>54000283.839999996</v>
      </c>
      <c r="AB22" s="98">
        <v>4.8380631578947364</v>
      </c>
      <c r="AC22" s="98">
        <v>4596.16</v>
      </c>
      <c r="AD22" s="98">
        <v>4.8380631578947364</v>
      </c>
      <c r="AE22" s="97">
        <v>54000000</v>
      </c>
      <c r="AF22" s="98">
        <v>4.7955473637919832</v>
      </c>
      <c r="AG22" s="99">
        <v>-0.05</v>
      </c>
      <c r="AH22" s="100">
        <v>0.22942719219823965</v>
      </c>
      <c r="AI22" s="101">
        <v>0</v>
      </c>
      <c r="AJ22" s="114">
        <v>0</v>
      </c>
      <c r="AK22" s="115">
        <v>0</v>
      </c>
      <c r="AL22" s="104">
        <v>0</v>
      </c>
      <c r="AM22" s="105">
        <v>2004977.0560815246</v>
      </c>
      <c r="AN22" s="106">
        <v>646130.40955900005</v>
      </c>
      <c r="AO22" s="107">
        <f t="shared" si="8"/>
        <v>0.17805485992139197</v>
      </c>
      <c r="AP22" s="108">
        <f t="shared" si="8"/>
        <v>5.7380536707898097E-2</v>
      </c>
      <c r="AQ22" s="21"/>
      <c r="AR22" s="109">
        <v>5.38</v>
      </c>
      <c r="AS22" s="110">
        <v>60581197.089934923</v>
      </c>
    </row>
    <row r="23" spans="1:45" s="22" customFormat="1" ht="15.75" x14ac:dyDescent="0.25">
      <c r="A23" s="79" t="s">
        <v>12</v>
      </c>
      <c r="B23" s="111">
        <v>821</v>
      </c>
      <c r="C23" s="81" t="s">
        <v>18</v>
      </c>
      <c r="D23" s="82">
        <v>1.0566201292045134</v>
      </c>
      <c r="E23" s="82">
        <v>2.3917452622598971</v>
      </c>
      <c r="F23" s="83">
        <f t="shared" si="0"/>
        <v>1.1844706295896006</v>
      </c>
      <c r="G23" s="84">
        <v>4426.6333333333332</v>
      </c>
      <c r="H23" s="156">
        <v>694.98143333333337</v>
      </c>
      <c r="I23" s="154">
        <v>2372.6754666666666</v>
      </c>
      <c r="J23" s="85">
        <v>240</v>
      </c>
      <c r="K23" s="86">
        <f t="shared" si="1"/>
        <v>4.1757545238055371</v>
      </c>
      <c r="L23" s="87">
        <f t="shared" si="2"/>
        <v>2.5213653025806257</v>
      </c>
      <c r="M23" s="87">
        <f t="shared" si="3"/>
        <v>0.33833669928743576</v>
      </c>
      <c r="N23" s="88">
        <f t="shared" si="4"/>
        <v>0.8760471094672766</v>
      </c>
      <c r="O23" s="89">
        <f t="shared" si="5"/>
        <v>10536184.47513018</v>
      </c>
      <c r="P23" s="89">
        <f t="shared" si="5"/>
        <v>998812.18100831774</v>
      </c>
      <c r="Q23" s="89">
        <f t="shared" si="5"/>
        <v>457575.01594719745</v>
      </c>
      <c r="R23" s="90">
        <f t="shared" si="5"/>
        <v>119843.24457512345</v>
      </c>
      <c r="S23" s="112">
        <v>4.1757545238055371</v>
      </c>
      <c r="T23" s="92">
        <v>0.39585435250515821</v>
      </c>
      <c r="U23" s="92">
        <v>0.18134847081806557</v>
      </c>
      <c r="V23" s="92">
        <v>4.7496887688645184E-2</v>
      </c>
      <c r="W23" s="94">
        <v>0</v>
      </c>
      <c r="X23" s="95">
        <v>0.7476274994844383</v>
      </c>
      <c r="Y23" s="96">
        <f t="shared" si="6"/>
        <v>12112414.916660819</v>
      </c>
      <c r="Z23" s="88">
        <f t="shared" si="7"/>
        <v>4.8</v>
      </c>
      <c r="AA23" s="97">
        <v>12038970.289999999</v>
      </c>
      <c r="AB23" s="98">
        <v>4.7587684210526309</v>
      </c>
      <c r="AC23" s="98">
        <v>4520.83</v>
      </c>
      <c r="AD23" s="98">
        <v>4.7587684210526318</v>
      </c>
      <c r="AE23" s="97">
        <v>11578708</v>
      </c>
      <c r="AF23" s="98">
        <v>4.5889327796935691</v>
      </c>
      <c r="AG23" s="99">
        <v>-0.05</v>
      </c>
      <c r="AH23" s="100">
        <v>0.22942719219823965</v>
      </c>
      <c r="AI23" s="101">
        <v>0</v>
      </c>
      <c r="AJ23" s="114">
        <v>0</v>
      </c>
      <c r="AK23" s="115">
        <v>0</v>
      </c>
      <c r="AL23" s="104">
        <v>0</v>
      </c>
      <c r="AM23" s="105">
        <v>1719852.8642046291</v>
      </c>
      <c r="AN23" s="106">
        <v>106560.74</v>
      </c>
      <c r="AO23" s="107">
        <f t="shared" si="8"/>
        <v>0.6816208841952397</v>
      </c>
      <c r="AP23" s="108">
        <f t="shared" si="8"/>
        <v>4.2232697535373009E-2</v>
      </c>
      <c r="AQ23" s="21"/>
      <c r="AR23" s="109">
        <v>4.8</v>
      </c>
      <c r="AS23" s="110">
        <v>12111268.799999999</v>
      </c>
    </row>
    <row r="24" spans="1:45" s="22" customFormat="1" ht="15.75" x14ac:dyDescent="0.25">
      <c r="A24" s="79" t="s">
        <v>12</v>
      </c>
      <c r="B24" s="111">
        <v>926</v>
      </c>
      <c r="C24" s="81" t="s">
        <v>19</v>
      </c>
      <c r="D24" s="82">
        <v>1</v>
      </c>
      <c r="E24" s="82">
        <v>1.7409276489552392</v>
      </c>
      <c r="F24" s="83">
        <f t="shared" si="0"/>
        <v>1.0740927648955239</v>
      </c>
      <c r="G24" s="84">
        <v>12074.141966666662</v>
      </c>
      <c r="H24" s="156">
        <v>1666.2315913999996</v>
      </c>
      <c r="I24" s="154">
        <v>1207.4141966666662</v>
      </c>
      <c r="J24" s="85">
        <v>670</v>
      </c>
      <c r="K24" s="86">
        <f t="shared" si="1"/>
        <v>3.7866263712704384</v>
      </c>
      <c r="L24" s="87">
        <f t="shared" si="2"/>
        <v>2.2864055566314909</v>
      </c>
      <c r="M24" s="87">
        <f t="shared" si="3"/>
        <v>0.3068079458662315</v>
      </c>
      <c r="N24" s="88">
        <f t="shared" si="4"/>
        <v>0.79441046361146528</v>
      </c>
      <c r="O24" s="89">
        <f t="shared" si="5"/>
        <v>26060550.697422564</v>
      </c>
      <c r="P24" s="89">
        <f t="shared" si="5"/>
        <v>2171518.2664507776</v>
      </c>
      <c r="Q24" s="89">
        <f t="shared" si="5"/>
        <v>211153.23360874475</v>
      </c>
      <c r="R24" s="90">
        <f t="shared" si="5"/>
        <v>303385.35605321859</v>
      </c>
      <c r="S24" s="112">
        <v>3.7866263712704389</v>
      </c>
      <c r="T24" s="92">
        <v>0.31552396681514577</v>
      </c>
      <c r="U24" s="92">
        <v>3.0680794586623147E-2</v>
      </c>
      <c r="V24" s="92">
        <v>4.4082222330090987E-2</v>
      </c>
      <c r="W24" s="94">
        <v>0</v>
      </c>
      <c r="X24" s="95">
        <v>0.28813066181603197</v>
      </c>
      <c r="Y24" s="96">
        <f t="shared" si="6"/>
        <v>28746607.553535305</v>
      </c>
      <c r="Z24" s="88">
        <f t="shared" si="7"/>
        <v>4.18</v>
      </c>
      <c r="AA24" s="97">
        <v>26687403.120000001</v>
      </c>
      <c r="AB24" s="98">
        <v>3.9000421052631582</v>
      </c>
      <c r="AC24" s="98">
        <v>3705.04</v>
      </c>
      <c r="AD24" s="98">
        <v>3.9000421052631578</v>
      </c>
      <c r="AE24" s="97">
        <v>26687000</v>
      </c>
      <c r="AF24" s="98">
        <v>3.8776501365371598</v>
      </c>
      <c r="AG24" s="99">
        <v>-0.05</v>
      </c>
      <c r="AH24" s="100">
        <v>0.22942719219823965</v>
      </c>
      <c r="AI24" s="101">
        <v>0</v>
      </c>
      <c r="AJ24" s="114">
        <v>0</v>
      </c>
      <c r="AK24" s="115">
        <v>0</v>
      </c>
      <c r="AL24" s="104">
        <v>0</v>
      </c>
      <c r="AM24" s="105">
        <v>389396.47819926124</v>
      </c>
      <c r="AN24" s="106">
        <v>450850.85636950034</v>
      </c>
      <c r="AO24" s="107">
        <f t="shared" si="8"/>
        <v>5.6579731961496404E-2</v>
      </c>
      <c r="AP24" s="108">
        <f t="shared" si="8"/>
        <v>6.5509119974485275E-2</v>
      </c>
      <c r="AQ24" s="21"/>
      <c r="AR24" s="109">
        <v>4.18</v>
      </c>
      <c r="AS24" s="110">
        <v>28767850.649779987</v>
      </c>
    </row>
    <row r="25" spans="1:45" s="22" customFormat="1" ht="15.75" x14ac:dyDescent="0.25">
      <c r="A25" s="79" t="s">
        <v>12</v>
      </c>
      <c r="B25" s="111">
        <v>874</v>
      </c>
      <c r="C25" s="81" t="s">
        <v>20</v>
      </c>
      <c r="D25" s="82">
        <v>1.0463676857235553</v>
      </c>
      <c r="E25" s="82">
        <v>2.7584486446825882</v>
      </c>
      <c r="F25" s="83">
        <f t="shared" si="0"/>
        <v>1.2129390130471032</v>
      </c>
      <c r="G25" s="84">
        <v>4032.9726966666667</v>
      </c>
      <c r="H25" s="156">
        <v>677.53941304000011</v>
      </c>
      <c r="I25" s="154">
        <v>1601.0901605766669</v>
      </c>
      <c r="J25" s="85">
        <v>280</v>
      </c>
      <c r="K25" s="86">
        <f t="shared" si="1"/>
        <v>4.2761174859916791</v>
      </c>
      <c r="L25" s="87">
        <f t="shared" si="2"/>
        <v>2.5819655340065224</v>
      </c>
      <c r="M25" s="87">
        <f t="shared" si="3"/>
        <v>0.34646851670227347</v>
      </c>
      <c r="N25" s="88">
        <f t="shared" si="4"/>
        <v>0.8971026294743808</v>
      </c>
      <c r="O25" s="89">
        <f t="shared" si="5"/>
        <v>9829915.0891837087</v>
      </c>
      <c r="P25" s="89">
        <f t="shared" si="5"/>
        <v>997148.54506816505</v>
      </c>
      <c r="Q25" s="89">
        <f t="shared" si="5"/>
        <v>316194.57983371348</v>
      </c>
      <c r="R25" s="90">
        <f t="shared" si="5"/>
        <v>143177.57966411117</v>
      </c>
      <c r="S25" s="112">
        <v>4.2761174859916791</v>
      </c>
      <c r="T25" s="92">
        <v>0.43377020971309577</v>
      </c>
      <c r="U25" s="92">
        <v>0.13754800113080254</v>
      </c>
      <c r="V25" s="92">
        <v>6.2283768114879415E-2</v>
      </c>
      <c r="W25" s="94">
        <v>0</v>
      </c>
      <c r="X25" s="95">
        <v>0.86193189101759238</v>
      </c>
      <c r="Y25" s="96">
        <f t="shared" si="6"/>
        <v>11286435.793749699</v>
      </c>
      <c r="Z25" s="88">
        <f t="shared" si="7"/>
        <v>4.91</v>
      </c>
      <c r="AA25" s="97">
        <v>10298965.32</v>
      </c>
      <c r="AB25" s="98">
        <v>4.7799894736842106</v>
      </c>
      <c r="AC25" s="98">
        <v>4540.99</v>
      </c>
      <c r="AD25" s="98">
        <v>4.7799894736842097</v>
      </c>
      <c r="AE25" s="97">
        <v>10298000</v>
      </c>
      <c r="AF25" s="98">
        <v>4.4797393946155726</v>
      </c>
      <c r="AG25" s="99">
        <v>-0.05</v>
      </c>
      <c r="AH25" s="100">
        <v>0.22942719219823965</v>
      </c>
      <c r="AI25" s="101">
        <v>0</v>
      </c>
      <c r="AJ25" s="114">
        <v>0</v>
      </c>
      <c r="AK25" s="115">
        <v>0</v>
      </c>
      <c r="AL25" s="104">
        <v>0</v>
      </c>
      <c r="AM25" s="105">
        <v>295770.17592107574</v>
      </c>
      <c r="AN25" s="106">
        <v>256399.15536249997</v>
      </c>
      <c r="AO25" s="107">
        <f t="shared" si="8"/>
        <v>0.12866316846242193</v>
      </c>
      <c r="AP25" s="108">
        <f t="shared" si="8"/>
        <v>0.11153635628506017</v>
      </c>
      <c r="AQ25" s="21"/>
      <c r="AR25" s="109">
        <v>4.91</v>
      </c>
      <c r="AS25" s="110">
        <v>11287080.686161002</v>
      </c>
    </row>
    <row r="26" spans="1:45" s="22" customFormat="1" ht="15.75" x14ac:dyDescent="0.25">
      <c r="A26" s="79" t="s">
        <v>12</v>
      </c>
      <c r="B26" s="111">
        <v>882</v>
      </c>
      <c r="C26" s="81" t="s">
        <v>21</v>
      </c>
      <c r="D26" s="82">
        <v>1.0127887413944614</v>
      </c>
      <c r="E26" s="82">
        <v>2.0581736227900187</v>
      </c>
      <c r="F26" s="83">
        <f t="shared" si="0"/>
        <v>1.116048355394571</v>
      </c>
      <c r="G26" s="84">
        <v>2843.5175100000001</v>
      </c>
      <c r="H26" s="156">
        <v>443.58873155999999</v>
      </c>
      <c r="I26" s="154">
        <v>372.50079381</v>
      </c>
      <c r="J26" s="85">
        <v>200</v>
      </c>
      <c r="K26" s="86">
        <f t="shared" si="1"/>
        <v>3.934537381006519</v>
      </c>
      <c r="L26" s="87">
        <f t="shared" si="2"/>
        <v>2.3757158083936911</v>
      </c>
      <c r="M26" s="87">
        <f t="shared" si="3"/>
        <v>0.31879230043905976</v>
      </c>
      <c r="N26" s="88">
        <f t="shared" si="4"/>
        <v>0.82544126578122279</v>
      </c>
      <c r="O26" s="89">
        <f t="shared" si="5"/>
        <v>6377117.7838856997</v>
      </c>
      <c r="P26" s="89">
        <f t="shared" si="5"/>
        <v>600689.23433566652</v>
      </c>
      <c r="Q26" s="89">
        <f t="shared" si="5"/>
        <v>67687.719435217485</v>
      </c>
      <c r="R26" s="90">
        <f t="shared" si="5"/>
        <v>94100.304299059382</v>
      </c>
      <c r="S26" s="112">
        <v>3.9345373810065185</v>
      </c>
      <c r="T26" s="92">
        <v>0.37061166610941576</v>
      </c>
      <c r="U26" s="92">
        <v>4.1761791357516828E-2</v>
      </c>
      <c r="V26" s="92">
        <v>5.805775859500318E-2</v>
      </c>
      <c r="W26" s="94">
        <v>0</v>
      </c>
      <c r="X26" s="95">
        <v>0.45803513690389996</v>
      </c>
      <c r="Y26" s="96">
        <f t="shared" si="6"/>
        <v>7139595.0419556433</v>
      </c>
      <c r="Z26" s="88">
        <f t="shared" si="7"/>
        <v>4.4000000000000004</v>
      </c>
      <c r="AA26" s="97">
        <v>6562897.5599999996</v>
      </c>
      <c r="AB26" s="98">
        <v>4.1219052631578945</v>
      </c>
      <c r="AC26" s="98">
        <v>3915.81</v>
      </c>
      <c r="AD26" s="98">
        <v>4.1219052631578945</v>
      </c>
      <c r="AE26" s="97">
        <v>6972678</v>
      </c>
      <c r="AF26" s="98">
        <v>4.3019845589249179</v>
      </c>
      <c r="AG26" s="99">
        <v>-0.05</v>
      </c>
      <c r="AH26" s="100">
        <v>0.22942719219823965</v>
      </c>
      <c r="AI26" s="101">
        <v>0</v>
      </c>
      <c r="AJ26" s="114">
        <v>0</v>
      </c>
      <c r="AK26" s="115">
        <v>0</v>
      </c>
      <c r="AL26" s="104">
        <v>0</v>
      </c>
      <c r="AM26" s="105">
        <v>0</v>
      </c>
      <c r="AN26" s="106">
        <v>108759.17960250001</v>
      </c>
      <c r="AO26" s="107">
        <f t="shared" si="8"/>
        <v>0</v>
      </c>
      <c r="AP26" s="108">
        <f t="shared" si="8"/>
        <v>6.7101952978654247E-2</v>
      </c>
      <c r="AQ26" s="21"/>
      <c r="AR26" s="109">
        <v>4.4000000000000004</v>
      </c>
      <c r="AS26" s="110">
        <v>7131541.9150800016</v>
      </c>
    </row>
    <row r="27" spans="1:45" s="22" customFormat="1" ht="15.75" x14ac:dyDescent="0.25">
      <c r="A27" s="79" t="s">
        <v>12</v>
      </c>
      <c r="B27" s="111">
        <v>935</v>
      </c>
      <c r="C27" s="81" t="s">
        <v>22</v>
      </c>
      <c r="D27" s="82">
        <v>1.0000863170360876</v>
      </c>
      <c r="E27" s="82">
        <v>1.4405699798721749</v>
      </c>
      <c r="F27" s="83">
        <f t="shared" si="0"/>
        <v>1.0441260516160875</v>
      </c>
      <c r="G27" s="84">
        <v>10745.066666666666</v>
      </c>
      <c r="H27" s="156">
        <v>1396.8586666666667</v>
      </c>
      <c r="I27" s="154">
        <v>956.31093333333342</v>
      </c>
      <c r="J27" s="85">
        <v>610</v>
      </c>
      <c r="K27" s="86">
        <f t="shared" si="1"/>
        <v>3.6809811695962131</v>
      </c>
      <c r="L27" s="87">
        <f t="shared" si="2"/>
        <v>2.2226158524314537</v>
      </c>
      <c r="M27" s="87">
        <f t="shared" si="3"/>
        <v>0.2982481398177097</v>
      </c>
      <c r="N27" s="88">
        <f t="shared" si="4"/>
        <v>0.77224676288907523</v>
      </c>
      <c r="O27" s="89">
        <f t="shared" si="5"/>
        <v>22544861.197651889</v>
      </c>
      <c r="P27" s="89">
        <f t="shared" si="5"/>
        <v>1769667.7231995703</v>
      </c>
      <c r="Q27" s="89">
        <f t="shared" si="5"/>
        <v>162574.23546378253</v>
      </c>
      <c r="R27" s="90">
        <f t="shared" si="5"/>
        <v>268510.1994565315</v>
      </c>
      <c r="S27" s="112">
        <v>3.6809811695962136</v>
      </c>
      <c r="T27" s="92">
        <v>0.28894006081608897</v>
      </c>
      <c r="U27" s="92">
        <v>2.6544084443776161E-2</v>
      </c>
      <c r="V27" s="92">
        <v>4.3840633099438114E-2</v>
      </c>
      <c r="W27" s="94">
        <v>0.13839017501433837</v>
      </c>
      <c r="X27" s="95">
        <v>0.17074830048376466</v>
      </c>
      <c r="Y27" s="96">
        <f t="shared" si="6"/>
        <v>24745613.355771773</v>
      </c>
      <c r="Z27" s="88">
        <f t="shared" si="7"/>
        <v>4.18</v>
      </c>
      <c r="AA27" s="97">
        <v>31586507.700000003</v>
      </c>
      <c r="AB27" s="98">
        <v>5.193526315789474</v>
      </c>
      <c r="AC27" s="98">
        <v>4933.8500000000004</v>
      </c>
      <c r="AD27" s="98">
        <v>5.193526315789474</v>
      </c>
      <c r="AE27" s="97">
        <v>28436899.999999993</v>
      </c>
      <c r="AF27" s="98">
        <v>4.6429956921887277</v>
      </c>
      <c r="AG27" s="99">
        <v>-0.05</v>
      </c>
      <c r="AH27" s="100">
        <v>0.22942719219823965</v>
      </c>
      <c r="AI27" s="101">
        <v>0.23000000000000043</v>
      </c>
      <c r="AJ27" s="114">
        <v>0</v>
      </c>
      <c r="AK27" s="115">
        <v>1408678.2400000021</v>
      </c>
      <c r="AL27" s="104">
        <v>0</v>
      </c>
      <c r="AM27" s="105">
        <v>170447.39629384139</v>
      </c>
      <c r="AN27" s="106">
        <v>381270.34</v>
      </c>
      <c r="AO27" s="107">
        <f t="shared" si="8"/>
        <v>2.7829563937598355E-2</v>
      </c>
      <c r="AP27" s="108">
        <f t="shared" si="8"/>
        <v>6.2251389785079665E-2</v>
      </c>
      <c r="AQ27" s="21"/>
      <c r="AR27" s="109">
        <v>4.41</v>
      </c>
      <c r="AS27" s="110">
        <v>27009874.080000002</v>
      </c>
    </row>
    <row r="28" spans="1:45" s="22" customFormat="1" ht="15.75" x14ac:dyDescent="0.25">
      <c r="A28" s="79" t="s">
        <v>12</v>
      </c>
      <c r="B28" s="111">
        <v>883</v>
      </c>
      <c r="C28" s="81" t="s">
        <v>23</v>
      </c>
      <c r="D28" s="82">
        <v>1.0783157642623309</v>
      </c>
      <c r="E28" s="82">
        <v>1.7733112675661271</v>
      </c>
      <c r="F28" s="83">
        <f t="shared" si="0"/>
        <v>1.1399837381664775</v>
      </c>
      <c r="G28" s="84">
        <v>3152.9333333333329</v>
      </c>
      <c r="H28" s="156">
        <v>438.25773333333331</v>
      </c>
      <c r="I28" s="154">
        <v>548.61039999999991</v>
      </c>
      <c r="J28" s="85">
        <v>170</v>
      </c>
      <c r="K28" s="86">
        <f t="shared" si="1"/>
        <v>4.01891961927564</v>
      </c>
      <c r="L28" s="87">
        <f t="shared" si="2"/>
        <v>2.426666707569622</v>
      </c>
      <c r="M28" s="87">
        <f t="shared" si="3"/>
        <v>0.32562929428333437</v>
      </c>
      <c r="N28" s="88">
        <f t="shared" si="4"/>
        <v>0.8431441301389373</v>
      </c>
      <c r="O28" s="89">
        <f t="shared" si="5"/>
        <v>7222689.8100128397</v>
      </c>
      <c r="P28" s="89">
        <f t="shared" si="5"/>
        <v>606198.10696450737</v>
      </c>
      <c r="Q28" s="89">
        <f t="shared" si="5"/>
        <v>101826.86191144372</v>
      </c>
      <c r="R28" s="90">
        <f t="shared" si="5"/>
        <v>81700.666210463023</v>
      </c>
      <c r="S28" s="112">
        <v>4.01891961927564</v>
      </c>
      <c r="T28" s="92">
        <v>0.33730667235217743</v>
      </c>
      <c r="U28" s="92">
        <v>5.6659497205300183E-2</v>
      </c>
      <c r="V28" s="92">
        <v>4.5460682789662338E-2</v>
      </c>
      <c r="W28" s="94">
        <v>0</v>
      </c>
      <c r="X28" s="95">
        <v>0.5474604454821983</v>
      </c>
      <c r="Y28" s="96">
        <f t="shared" si="6"/>
        <v>8012415.4450992541</v>
      </c>
      <c r="Z28" s="88">
        <f t="shared" si="7"/>
        <v>4.46</v>
      </c>
      <c r="AA28" s="97">
        <v>6746512.6399999997</v>
      </c>
      <c r="AB28" s="98">
        <v>3.9105684210526315</v>
      </c>
      <c r="AC28" s="98">
        <v>3715.04</v>
      </c>
      <c r="AD28" s="98">
        <v>3.9105684210526315</v>
      </c>
      <c r="AE28" s="97">
        <v>7176512.6399999997</v>
      </c>
      <c r="AF28" s="98">
        <v>3.993225267253218</v>
      </c>
      <c r="AG28" s="99">
        <v>-0.05</v>
      </c>
      <c r="AH28" s="100">
        <v>0.22942719219823965</v>
      </c>
      <c r="AI28" s="101">
        <v>0</v>
      </c>
      <c r="AJ28" s="114">
        <v>0</v>
      </c>
      <c r="AK28" s="115">
        <v>0</v>
      </c>
      <c r="AL28" s="104">
        <v>0</v>
      </c>
      <c r="AM28" s="105">
        <v>0</v>
      </c>
      <c r="AN28" s="106">
        <v>90509.160000000018</v>
      </c>
      <c r="AO28" s="107">
        <f t="shared" si="8"/>
        <v>0</v>
      </c>
      <c r="AP28" s="108">
        <f t="shared" si="8"/>
        <v>5.0361990950226261E-2</v>
      </c>
      <c r="AQ28" s="21"/>
      <c r="AR28" s="109">
        <v>4.46</v>
      </c>
      <c r="AS28" s="110">
        <v>8015387.1199999992</v>
      </c>
    </row>
    <row r="29" spans="1:45" s="22" customFormat="1" ht="15.75" x14ac:dyDescent="0.25">
      <c r="A29" s="79" t="s">
        <v>24</v>
      </c>
      <c r="B29" s="111">
        <v>202</v>
      </c>
      <c r="C29" s="81" t="s">
        <v>25</v>
      </c>
      <c r="D29" s="82">
        <v>1.3033675099232165</v>
      </c>
      <c r="E29" s="82">
        <v>4.6694594063924511</v>
      </c>
      <c r="F29" s="83">
        <f t="shared" si="0"/>
        <v>1.6096399485778181</v>
      </c>
      <c r="G29" s="84">
        <v>2953.1333333333332</v>
      </c>
      <c r="H29" s="156">
        <v>785.53346666666675</v>
      </c>
      <c r="I29" s="154">
        <v>1807.3175999999999</v>
      </c>
      <c r="J29" s="85">
        <v>140</v>
      </c>
      <c r="K29" s="86">
        <f t="shared" si="1"/>
        <v>5.6746542540280727</v>
      </c>
      <c r="L29" s="87">
        <f t="shared" si="2"/>
        <v>3.4264170124657061</v>
      </c>
      <c r="M29" s="87">
        <f t="shared" si="3"/>
        <v>0.4597836819573245</v>
      </c>
      <c r="N29" s="88">
        <f t="shared" si="4"/>
        <v>1.1905068720220076</v>
      </c>
      <c r="O29" s="89">
        <f t="shared" si="5"/>
        <v>9552066.0606458988</v>
      </c>
      <c r="P29" s="89">
        <f t="shared" si="5"/>
        <v>1534192.1834072629</v>
      </c>
      <c r="Q29" s="89">
        <f t="shared" si="5"/>
        <v>473655.83013873675</v>
      </c>
      <c r="R29" s="90">
        <f t="shared" si="5"/>
        <v>95002.448387356199</v>
      </c>
      <c r="S29" s="112">
        <v>5.6746542540280718</v>
      </c>
      <c r="T29" s="92">
        <v>0.91142692531587788</v>
      </c>
      <c r="U29" s="92">
        <v>0.28138761335788254</v>
      </c>
      <c r="V29" s="92">
        <v>5.643868504066224E-2</v>
      </c>
      <c r="W29" s="94">
        <v>1.5869456987230635</v>
      </c>
      <c r="X29" s="95">
        <v>2.6223818577676381</v>
      </c>
      <c r="Y29" s="96">
        <f t="shared" si="6"/>
        <v>11654916.522579256</v>
      </c>
      <c r="Z29" s="88">
        <f t="shared" si="7"/>
        <v>8.51</v>
      </c>
      <c r="AA29" s="97">
        <v>15918249.060000001</v>
      </c>
      <c r="AB29" s="98">
        <v>9.1713473684210527</v>
      </c>
      <c r="AC29" s="98">
        <v>8712.7800000000007</v>
      </c>
      <c r="AD29" s="98">
        <v>9.1713473684210545</v>
      </c>
      <c r="AE29" s="97">
        <v>15918000</v>
      </c>
      <c r="AF29" s="98">
        <v>9.4565035294061737</v>
      </c>
      <c r="AG29" s="99">
        <v>-0.05</v>
      </c>
      <c r="AH29" s="100">
        <v>0.22942719219823965</v>
      </c>
      <c r="AI29" s="101">
        <v>0.47000000000000064</v>
      </c>
      <c r="AJ29" s="114">
        <v>0</v>
      </c>
      <c r="AK29" s="115">
        <v>791144.42000000179</v>
      </c>
      <c r="AL29" s="104">
        <v>0</v>
      </c>
      <c r="AM29" s="105">
        <v>0</v>
      </c>
      <c r="AN29" s="106">
        <v>128775.16</v>
      </c>
      <c r="AO29" s="107">
        <f t="shared" si="8"/>
        <v>0</v>
      </c>
      <c r="AP29" s="108">
        <f t="shared" si="8"/>
        <v>7.6502246201774385E-2</v>
      </c>
      <c r="AQ29" s="21"/>
      <c r="AR29" s="109">
        <v>8.98</v>
      </c>
      <c r="AS29" s="110">
        <v>15115908.280000001</v>
      </c>
    </row>
    <row r="30" spans="1:45" s="22" customFormat="1" ht="15.75" x14ac:dyDescent="0.25">
      <c r="A30" s="79" t="s">
        <v>24</v>
      </c>
      <c r="B30" s="111">
        <v>204</v>
      </c>
      <c r="C30" s="81" t="s">
        <v>26</v>
      </c>
      <c r="D30" s="82">
        <v>1.3033675099232165</v>
      </c>
      <c r="E30" s="82">
        <v>1.8933723649215499</v>
      </c>
      <c r="F30" s="83">
        <f t="shared" si="0"/>
        <v>1.3320312444307281</v>
      </c>
      <c r="G30" s="84">
        <v>5315.7000000000007</v>
      </c>
      <c r="H30" s="156">
        <v>1653.1827000000001</v>
      </c>
      <c r="I30" s="154">
        <v>2870.4780000000001</v>
      </c>
      <c r="J30" s="85">
        <v>260</v>
      </c>
      <c r="K30" s="86">
        <f t="shared" si="1"/>
        <v>4.6959674269923894</v>
      </c>
      <c r="L30" s="87">
        <f t="shared" si="2"/>
        <v>2.8354754248525418</v>
      </c>
      <c r="M30" s="87">
        <f t="shared" si="3"/>
        <v>0.3804864749956523</v>
      </c>
      <c r="N30" s="88">
        <f t="shared" si="4"/>
        <v>0.98518451386840877</v>
      </c>
      <c r="O30" s="89">
        <f t="shared" si="5"/>
        <v>14228541.809448168</v>
      </c>
      <c r="P30" s="89">
        <f t="shared" si="5"/>
        <v>2671908.5836255825</v>
      </c>
      <c r="Q30" s="89">
        <f t="shared" si="5"/>
        <v>622541.49179036496</v>
      </c>
      <c r="R30" s="90">
        <f t="shared" si="5"/>
        <v>146004.34495529818</v>
      </c>
      <c r="S30" s="112">
        <v>4.6959674269923894</v>
      </c>
      <c r="T30" s="92">
        <v>0.88183285712914017</v>
      </c>
      <c r="U30" s="92">
        <v>0.20546269649765223</v>
      </c>
      <c r="V30" s="92">
        <v>4.8187063529880586E-2</v>
      </c>
      <c r="W30" s="94">
        <v>0</v>
      </c>
      <c r="X30" s="95">
        <v>1.4535872361026509</v>
      </c>
      <c r="Y30" s="96">
        <f t="shared" si="6"/>
        <v>17668996.229819413</v>
      </c>
      <c r="Z30" s="88">
        <f t="shared" si="7"/>
        <v>5.83</v>
      </c>
      <c r="AA30" s="97">
        <v>22507510.800000001</v>
      </c>
      <c r="AB30" s="98">
        <v>7.4975052631578949</v>
      </c>
      <c r="AC30" s="98">
        <v>7122.63</v>
      </c>
      <c r="AD30" s="98">
        <v>7.497505263157894</v>
      </c>
      <c r="AE30" s="97">
        <v>19583000</v>
      </c>
      <c r="AF30" s="98">
        <v>6.4631450892407747</v>
      </c>
      <c r="AG30" s="99">
        <v>-0.05</v>
      </c>
      <c r="AH30" s="100">
        <v>0.22942719219823965</v>
      </c>
      <c r="AI30" s="101">
        <v>0.30999999999999961</v>
      </c>
      <c r="AJ30" s="114">
        <v>0</v>
      </c>
      <c r="AK30" s="115">
        <v>939284.19000000134</v>
      </c>
      <c r="AL30" s="104">
        <v>0</v>
      </c>
      <c r="AM30" s="105">
        <v>508759.52889777935</v>
      </c>
      <c r="AN30" s="106">
        <v>263995.12000000011</v>
      </c>
      <c r="AO30" s="107">
        <f t="shared" si="8"/>
        <v>0.1679102614921173</v>
      </c>
      <c r="AP30" s="108">
        <f t="shared" si="8"/>
        <v>8.7128568830696515E-2</v>
      </c>
      <c r="AQ30" s="21"/>
      <c r="AR30" s="109">
        <v>6.14</v>
      </c>
      <c r="AS30" s="110">
        <v>18603886.860000003</v>
      </c>
    </row>
    <row r="31" spans="1:45" s="22" customFormat="1" ht="15.75" x14ac:dyDescent="0.25">
      <c r="A31" s="79" t="s">
        <v>24</v>
      </c>
      <c r="B31" s="111">
        <v>205</v>
      </c>
      <c r="C31" s="81" t="s">
        <v>27</v>
      </c>
      <c r="D31" s="82">
        <v>1.3033675099232165</v>
      </c>
      <c r="E31" s="82">
        <v>7.5351044923399142</v>
      </c>
      <c r="F31" s="83">
        <f t="shared" si="0"/>
        <v>1.8962044571725647</v>
      </c>
      <c r="G31" s="84">
        <v>2971.4333333333338</v>
      </c>
      <c r="H31" s="156">
        <v>674.51536666666675</v>
      </c>
      <c r="I31" s="154">
        <v>1458.9737666666667</v>
      </c>
      <c r="J31" s="85">
        <v>110</v>
      </c>
      <c r="K31" s="86">
        <f t="shared" si="1"/>
        <v>6.6849140386385475</v>
      </c>
      <c r="L31" s="87">
        <f t="shared" si="2"/>
        <v>4.0364226899996503</v>
      </c>
      <c r="M31" s="87">
        <f t="shared" si="3"/>
        <v>0.54163905899142284</v>
      </c>
      <c r="N31" s="88">
        <f t="shared" si="4"/>
        <v>1.4024530386545402</v>
      </c>
      <c r="O31" s="89">
        <f t="shared" si="5"/>
        <v>11322352.550780768</v>
      </c>
      <c r="P31" s="89">
        <f t="shared" si="5"/>
        <v>1551898.6045370575</v>
      </c>
      <c r="Q31" s="89">
        <f t="shared" si="5"/>
        <v>450435.19150018791</v>
      </c>
      <c r="R31" s="90">
        <f t="shared" si="5"/>
        <v>87933.805523639661</v>
      </c>
      <c r="S31" s="112">
        <v>6.6849140386385475</v>
      </c>
      <c r="T31" s="92">
        <v>0.9162679506299205</v>
      </c>
      <c r="U31" s="92">
        <v>0.26594477796478855</v>
      </c>
      <c r="V31" s="92">
        <v>5.1917649479599988E-2</v>
      </c>
      <c r="W31" s="94">
        <v>0</v>
      </c>
      <c r="X31" s="95">
        <v>3.7427835779840182</v>
      </c>
      <c r="Y31" s="96">
        <f t="shared" si="6"/>
        <v>13412620.152341653</v>
      </c>
      <c r="Z31" s="88">
        <f t="shared" si="7"/>
        <v>7.92</v>
      </c>
      <c r="AA31" s="97">
        <v>11345688.5</v>
      </c>
      <c r="AB31" s="98">
        <v>6.616526315789474</v>
      </c>
      <c r="AC31" s="98">
        <v>6285.7</v>
      </c>
      <c r="AD31" s="98">
        <v>6.6165263157894731</v>
      </c>
      <c r="AE31" s="97">
        <v>11195000</v>
      </c>
      <c r="AF31" s="98">
        <v>6.6097228757814905</v>
      </c>
      <c r="AG31" s="99">
        <v>-0.05</v>
      </c>
      <c r="AH31" s="100">
        <v>0.22942719219823965</v>
      </c>
      <c r="AI31" s="101">
        <v>0</v>
      </c>
      <c r="AJ31" s="114">
        <v>0</v>
      </c>
      <c r="AK31" s="115">
        <v>0</v>
      </c>
      <c r="AL31" s="104">
        <v>0</v>
      </c>
      <c r="AM31" s="105">
        <v>63280.22012395825</v>
      </c>
      <c r="AN31" s="106">
        <v>95765.700000000012</v>
      </c>
      <c r="AO31" s="107">
        <f t="shared" si="8"/>
        <v>3.736174350494105E-2</v>
      </c>
      <c r="AP31" s="108">
        <f t="shared" si="8"/>
        <v>5.6541736311320014E-2</v>
      </c>
      <c r="AQ31" s="21"/>
      <c r="AR31" s="109">
        <v>7.92</v>
      </c>
      <c r="AS31" s="110">
        <v>13414238.640000002</v>
      </c>
    </row>
    <row r="32" spans="1:45" s="22" customFormat="1" ht="15.75" x14ac:dyDescent="0.25">
      <c r="A32" s="79" t="s">
        <v>24</v>
      </c>
      <c r="B32" s="111">
        <v>309</v>
      </c>
      <c r="C32" s="81" t="s">
        <v>28</v>
      </c>
      <c r="D32" s="82">
        <v>1.1081296382371495</v>
      </c>
      <c r="E32" s="82">
        <v>3.9175338700176714</v>
      </c>
      <c r="F32" s="83">
        <f t="shared" si="0"/>
        <v>1.3782570975914867</v>
      </c>
      <c r="G32" s="84">
        <v>4008.2333333333336</v>
      </c>
      <c r="H32" s="156">
        <v>721.48200000000008</v>
      </c>
      <c r="I32" s="154">
        <v>2236.5942</v>
      </c>
      <c r="J32" s="85">
        <v>210</v>
      </c>
      <c r="K32" s="86">
        <f t="shared" si="1"/>
        <v>4.8589328991879208</v>
      </c>
      <c r="L32" s="87">
        <f t="shared" si="2"/>
        <v>2.9338757222766385</v>
      </c>
      <c r="M32" s="87">
        <f t="shared" si="3"/>
        <v>0.39369060364979691</v>
      </c>
      <c r="N32" s="88">
        <f t="shared" si="4"/>
        <v>1.0193736478431132</v>
      </c>
      <c r="O32" s="89">
        <f t="shared" si="5"/>
        <v>11101169.982244348</v>
      </c>
      <c r="P32" s="89">
        <f t="shared" si="5"/>
        <v>1206540.9585999686</v>
      </c>
      <c r="Q32" s="89">
        <f t="shared" si="5"/>
        <v>501899.88880905171</v>
      </c>
      <c r="R32" s="90">
        <f t="shared" si="5"/>
        <v>122019.02564682066</v>
      </c>
      <c r="S32" s="112">
        <v>4.8589328991879217</v>
      </c>
      <c r="T32" s="92">
        <v>0.52809763000979493</v>
      </c>
      <c r="U32" s="92">
        <v>0.21967935683658668</v>
      </c>
      <c r="V32" s="92">
        <v>5.3407186719099962E-2</v>
      </c>
      <c r="W32" s="94">
        <v>0</v>
      </c>
      <c r="X32" s="95">
        <v>1.5533962855762535</v>
      </c>
      <c r="Y32" s="96">
        <f t="shared" si="6"/>
        <v>12931629.855300188</v>
      </c>
      <c r="Z32" s="88">
        <f t="shared" si="7"/>
        <v>5.66</v>
      </c>
      <c r="AA32" s="97">
        <v>13096377</v>
      </c>
      <c r="AB32" s="98">
        <v>5.6268000000000002</v>
      </c>
      <c r="AC32" s="98">
        <v>5345.46</v>
      </c>
      <c r="AD32" s="98">
        <v>5.6267999999999994</v>
      </c>
      <c r="AE32" s="97">
        <v>13110000</v>
      </c>
      <c r="AF32" s="98">
        <v>5.7381888945254351</v>
      </c>
      <c r="AG32" s="99">
        <v>-0.05</v>
      </c>
      <c r="AH32" s="100">
        <v>0.22942719219823965</v>
      </c>
      <c r="AI32" s="101">
        <v>0</v>
      </c>
      <c r="AJ32" s="114">
        <v>0</v>
      </c>
      <c r="AK32" s="115">
        <v>0</v>
      </c>
      <c r="AL32" s="104">
        <v>0</v>
      </c>
      <c r="AM32" s="105">
        <v>662993.43069286156</v>
      </c>
      <c r="AN32" s="106">
        <v>174875.62</v>
      </c>
      <c r="AO32" s="107">
        <f t="shared" si="8"/>
        <v>0.29018928612853523</v>
      </c>
      <c r="AP32" s="108">
        <f t="shared" si="8"/>
        <v>7.6542283799180016E-2</v>
      </c>
      <c r="AQ32" s="21"/>
      <c r="AR32" s="109">
        <v>5.66</v>
      </c>
      <c r="AS32" s="110">
        <v>12931362.380000001</v>
      </c>
    </row>
    <row r="33" spans="1:45" s="22" customFormat="1" ht="15.75" x14ac:dyDescent="0.25">
      <c r="A33" s="79" t="s">
        <v>24</v>
      </c>
      <c r="B33" s="111">
        <v>206</v>
      </c>
      <c r="C33" s="81" t="s">
        <v>29</v>
      </c>
      <c r="D33" s="82">
        <v>1.3033675099232165</v>
      </c>
      <c r="E33" s="82">
        <v>3.3774314817564042</v>
      </c>
      <c r="F33" s="83">
        <f t="shared" si="0"/>
        <v>1.4804371561142136</v>
      </c>
      <c r="G33" s="84">
        <v>3149.4</v>
      </c>
      <c r="H33" s="156">
        <v>929.07299999999987</v>
      </c>
      <c r="I33" s="154">
        <v>1376.2878000000001</v>
      </c>
      <c r="J33" s="85">
        <v>180</v>
      </c>
      <c r="K33" s="86">
        <f t="shared" si="1"/>
        <v>5.2191603552007635</v>
      </c>
      <c r="L33" s="87">
        <f t="shared" si="2"/>
        <v>3.151384918147647</v>
      </c>
      <c r="M33" s="87">
        <f t="shared" si="3"/>
        <v>0.42287770451151674</v>
      </c>
      <c r="N33" s="88">
        <f t="shared" si="4"/>
        <v>1.0949471088288425</v>
      </c>
      <c r="O33" s="89">
        <f t="shared" si="5"/>
        <v>9369217.4649214912</v>
      </c>
      <c r="P33" s="89">
        <f t="shared" si="5"/>
        <v>1668883.9848331674</v>
      </c>
      <c r="Q33" s="89">
        <f t="shared" si="5"/>
        <v>331740.81259838713</v>
      </c>
      <c r="R33" s="90">
        <f t="shared" si="5"/>
        <v>112341.57336583926</v>
      </c>
      <c r="S33" s="112">
        <v>5.2191603552007626</v>
      </c>
      <c r="T33" s="92">
        <v>0.92965855085355564</v>
      </c>
      <c r="U33" s="92">
        <v>0.18479755687153279</v>
      </c>
      <c r="V33" s="92">
        <v>6.2580326280939749E-2</v>
      </c>
      <c r="W33" s="94">
        <v>1.4113053916597389</v>
      </c>
      <c r="X33" s="95">
        <v>2.0757183664716798</v>
      </c>
      <c r="Y33" s="96">
        <f t="shared" si="6"/>
        <v>11482183.835718885</v>
      </c>
      <c r="Z33" s="88">
        <f t="shared" si="7"/>
        <v>7.81</v>
      </c>
      <c r="AA33" s="97">
        <v>14935683.630000001</v>
      </c>
      <c r="AB33" s="98">
        <v>8.4118631578947376</v>
      </c>
      <c r="AC33" s="98">
        <v>7991.27</v>
      </c>
      <c r="AD33" s="98">
        <v>8.4118631578947358</v>
      </c>
      <c r="AE33" s="97">
        <v>15573000</v>
      </c>
      <c r="AF33" s="98">
        <v>8.6750024231850347</v>
      </c>
      <c r="AG33" s="99">
        <v>-0.05</v>
      </c>
      <c r="AH33" s="100">
        <v>0.22942719219823965</v>
      </c>
      <c r="AI33" s="101">
        <v>0.4300000000000006</v>
      </c>
      <c r="AJ33" s="114">
        <v>0</v>
      </c>
      <c r="AK33" s="115">
        <v>771917.94000000134</v>
      </c>
      <c r="AL33" s="104">
        <v>0</v>
      </c>
      <c r="AM33" s="105">
        <v>68612.857271404617</v>
      </c>
      <c r="AN33" s="106">
        <v>190967.48</v>
      </c>
      <c r="AO33" s="107">
        <f t="shared" si="8"/>
        <v>3.8221068714511267E-2</v>
      </c>
      <c r="AP33" s="108">
        <f t="shared" si="8"/>
        <v>0.10637920450456172</v>
      </c>
      <c r="AQ33" s="21"/>
      <c r="AR33" s="109">
        <v>8.24</v>
      </c>
      <c r="AS33" s="110">
        <v>14792101.92</v>
      </c>
    </row>
    <row r="34" spans="1:45" s="22" customFormat="1" ht="15.75" x14ac:dyDescent="0.25">
      <c r="A34" s="79" t="s">
        <v>24</v>
      </c>
      <c r="B34" s="111">
        <v>207</v>
      </c>
      <c r="C34" s="81" t="s">
        <v>30</v>
      </c>
      <c r="D34" s="82">
        <v>1.3033675099232165</v>
      </c>
      <c r="E34" s="82">
        <v>7.3480422044705325</v>
      </c>
      <c r="F34" s="83">
        <f t="shared" si="0"/>
        <v>1.8774982283856265</v>
      </c>
      <c r="G34" s="84">
        <v>1902.3666666666668</v>
      </c>
      <c r="H34" s="156">
        <v>445.15380000000005</v>
      </c>
      <c r="I34" s="154">
        <v>1027.2780000000002</v>
      </c>
      <c r="J34" s="85">
        <v>60</v>
      </c>
      <c r="K34" s="86">
        <f t="shared" si="1"/>
        <v>6.6189667559208125</v>
      </c>
      <c r="L34" s="87">
        <f t="shared" si="2"/>
        <v>3.9966030144186164</v>
      </c>
      <c r="M34" s="87">
        <f t="shared" si="3"/>
        <v>0.53629574059603036</v>
      </c>
      <c r="N34" s="88">
        <f t="shared" si="4"/>
        <v>1.3886177123505787</v>
      </c>
      <c r="O34" s="89">
        <f t="shared" si="5"/>
        <v>7177269.9828159781</v>
      </c>
      <c r="P34" s="89">
        <f t="shared" si="5"/>
        <v>1014088.7208071443</v>
      </c>
      <c r="Q34" s="89">
        <f t="shared" si="5"/>
        <v>314027.14501056517</v>
      </c>
      <c r="R34" s="90">
        <f t="shared" si="5"/>
        <v>47490.725762389789</v>
      </c>
      <c r="S34" s="112">
        <v>6.6189667559208125</v>
      </c>
      <c r="T34" s="92">
        <v>0.93520510537395618</v>
      </c>
      <c r="U34" s="92">
        <v>0.28959969992185647</v>
      </c>
      <c r="V34" s="92">
        <v>4.3796532078131487E-2</v>
      </c>
      <c r="W34" s="94">
        <v>0</v>
      </c>
      <c r="X34" s="95">
        <v>3.68646261471494</v>
      </c>
      <c r="Y34" s="96">
        <f t="shared" si="6"/>
        <v>8552876.5743960775</v>
      </c>
      <c r="Z34" s="88">
        <f t="shared" si="7"/>
        <v>7.89</v>
      </c>
      <c r="AA34" s="97">
        <v>7807916.4899999993</v>
      </c>
      <c r="AB34" s="98">
        <v>6.7312526315789469</v>
      </c>
      <c r="AC34" s="98">
        <v>6394.69</v>
      </c>
      <c r="AD34" s="98">
        <v>6.731252631578946</v>
      </c>
      <c r="AE34" s="97">
        <v>8600000</v>
      </c>
      <c r="AF34" s="98">
        <v>7.9310258966439768</v>
      </c>
      <c r="AG34" s="99">
        <v>-0.05</v>
      </c>
      <c r="AH34" s="100">
        <v>0.22942719219823965</v>
      </c>
      <c r="AI34" s="101">
        <v>0</v>
      </c>
      <c r="AJ34" s="114">
        <v>0</v>
      </c>
      <c r="AK34" s="115">
        <v>0</v>
      </c>
      <c r="AL34" s="104">
        <v>0</v>
      </c>
      <c r="AM34" s="105">
        <v>81573.858377994911</v>
      </c>
      <c r="AN34" s="106">
        <v>69483</v>
      </c>
      <c r="AO34" s="107">
        <f t="shared" si="8"/>
        <v>7.5228416661051845E-2</v>
      </c>
      <c r="AP34" s="108">
        <f t="shared" si="8"/>
        <v>6.4078078183315526E-2</v>
      </c>
      <c r="AQ34" s="21"/>
      <c r="AR34" s="109">
        <v>7.89</v>
      </c>
      <c r="AS34" s="110">
        <v>8555513.6099999994</v>
      </c>
    </row>
    <row r="35" spans="1:45" s="22" customFormat="1" ht="15.75" x14ac:dyDescent="0.25">
      <c r="A35" s="79" t="s">
        <v>24</v>
      </c>
      <c r="B35" s="111">
        <v>208</v>
      </c>
      <c r="C35" s="81" t="s">
        <v>31</v>
      </c>
      <c r="D35" s="82">
        <v>1.3033675099232165</v>
      </c>
      <c r="E35" s="82">
        <v>3.4594858911909712</v>
      </c>
      <c r="F35" s="83">
        <f t="shared" si="0"/>
        <v>1.4886425970576702</v>
      </c>
      <c r="G35" s="84">
        <v>4834.5333333333356</v>
      </c>
      <c r="H35" s="156">
        <v>1223.1369333333339</v>
      </c>
      <c r="I35" s="154">
        <v>2489.7846666666678</v>
      </c>
      <c r="J35" s="85">
        <v>180</v>
      </c>
      <c r="K35" s="86">
        <f t="shared" si="1"/>
        <v>5.248087967488904</v>
      </c>
      <c r="L35" s="87">
        <f t="shared" si="2"/>
        <v>3.1688517202534738</v>
      </c>
      <c r="M35" s="87">
        <f t="shared" si="3"/>
        <v>0.4252215378963673</v>
      </c>
      <c r="N35" s="88">
        <f t="shared" si="4"/>
        <v>1.1010159404577959</v>
      </c>
      <c r="O35" s="89">
        <f t="shared" si="5"/>
        <v>14462072.042601701</v>
      </c>
      <c r="P35" s="89">
        <f t="shared" si="5"/>
        <v>2209285.5579203693</v>
      </c>
      <c r="Q35" s="89">
        <f t="shared" si="5"/>
        <v>603464.73704475304</v>
      </c>
      <c r="R35" s="90">
        <f t="shared" si="5"/>
        <v>112964.23549096986</v>
      </c>
      <c r="S35" s="112">
        <v>5.2480879674889032</v>
      </c>
      <c r="T35" s="92">
        <v>0.80171948522412884</v>
      </c>
      <c r="U35" s="92">
        <v>0.21898909201662917</v>
      </c>
      <c r="V35" s="92">
        <v>4.0993174649549734E-2</v>
      </c>
      <c r="W35" s="94">
        <v>1.0122480955516719</v>
      </c>
      <c r="X35" s="95">
        <v>2.0711700991623587</v>
      </c>
      <c r="Y35" s="96">
        <f t="shared" si="6"/>
        <v>17387786.573057793</v>
      </c>
      <c r="Z35" s="88">
        <f t="shared" si="7"/>
        <v>7.32</v>
      </c>
      <c r="AA35" s="97">
        <v>21376180</v>
      </c>
      <c r="AB35" s="98">
        <v>7.8565789473684209</v>
      </c>
      <c r="AC35" s="98">
        <v>7463.75</v>
      </c>
      <c r="AD35" s="98">
        <v>7.8565789473684209</v>
      </c>
      <c r="AE35" s="97">
        <v>22419136.060000002</v>
      </c>
      <c r="AF35" s="98">
        <v>8.135597572145425</v>
      </c>
      <c r="AG35" s="99">
        <v>-0.05</v>
      </c>
      <c r="AH35" s="100">
        <v>0.22942719219823965</v>
      </c>
      <c r="AI35" s="101">
        <v>0.41000000000000014</v>
      </c>
      <c r="AJ35" s="114">
        <v>0</v>
      </c>
      <c r="AK35" s="115">
        <v>1129830.4400000013</v>
      </c>
      <c r="AL35" s="104">
        <v>0</v>
      </c>
      <c r="AM35" s="105">
        <v>789710.81747922907</v>
      </c>
      <c r="AN35" s="106">
        <v>361372.02000000008</v>
      </c>
      <c r="AO35" s="107">
        <f t="shared" si="8"/>
        <v>0.28657524501329934</v>
      </c>
      <c r="AP35" s="108">
        <f t="shared" si="8"/>
        <v>0.13113695909980969</v>
      </c>
      <c r="AQ35" s="21"/>
      <c r="AR35" s="109">
        <v>7.73</v>
      </c>
      <c r="AS35" s="110">
        <v>21301437.320000011</v>
      </c>
    </row>
    <row r="36" spans="1:45" s="22" customFormat="1" ht="15.75" x14ac:dyDescent="0.25">
      <c r="A36" s="79" t="s">
        <v>24</v>
      </c>
      <c r="B36" s="111">
        <v>209</v>
      </c>
      <c r="C36" s="81" t="s">
        <v>32</v>
      </c>
      <c r="D36" s="82">
        <v>1.3033675099232165</v>
      </c>
      <c r="E36" s="82">
        <v>2.4402425336502254</v>
      </c>
      <c r="F36" s="83">
        <f t="shared" si="0"/>
        <v>1.3867182613035955</v>
      </c>
      <c r="G36" s="84">
        <v>5241.7666666666664</v>
      </c>
      <c r="H36" s="156">
        <v>954.00153333333321</v>
      </c>
      <c r="I36" s="154">
        <v>1750.7500666666667</v>
      </c>
      <c r="J36" s="85">
        <v>300</v>
      </c>
      <c r="K36" s="86">
        <f t="shared" si="1"/>
        <v>4.8887620412239201</v>
      </c>
      <c r="L36" s="87">
        <f t="shared" si="2"/>
        <v>2.9518868776993417</v>
      </c>
      <c r="M36" s="87">
        <f t="shared" si="3"/>
        <v>0.39610748265968626</v>
      </c>
      <c r="N36" s="88">
        <f t="shared" si="4"/>
        <v>1.0256316147589248</v>
      </c>
      <c r="O36" s="89">
        <f t="shared" si="5"/>
        <v>14606677.448103115</v>
      </c>
      <c r="P36" s="89">
        <f t="shared" si="5"/>
        <v>1605179.6263044791</v>
      </c>
      <c r="Q36" s="89">
        <f t="shared" si="5"/>
        <v>395286.56495395844</v>
      </c>
      <c r="R36" s="90">
        <f t="shared" si="5"/>
        <v>175383.00612377614</v>
      </c>
      <c r="S36" s="112">
        <v>4.888762041223921</v>
      </c>
      <c r="T36" s="92">
        <v>0.53724341174127999</v>
      </c>
      <c r="U36" s="92">
        <v>0.13229989920833524</v>
      </c>
      <c r="V36" s="92">
        <v>5.8699576687442051E-2</v>
      </c>
      <c r="W36" s="94">
        <v>0</v>
      </c>
      <c r="X36" s="95">
        <v>1.5664309329718149</v>
      </c>
      <c r="Y36" s="96">
        <f t="shared" si="6"/>
        <v>16782526.64548533</v>
      </c>
      <c r="Z36" s="88">
        <f t="shared" si="7"/>
        <v>5.62</v>
      </c>
      <c r="AA36" s="97">
        <v>17483810.59</v>
      </c>
      <c r="AB36" s="98">
        <v>6.1203894736842104</v>
      </c>
      <c r="AC36" s="98">
        <v>5814.37</v>
      </c>
      <c r="AD36" s="98">
        <v>6.1203894736842104</v>
      </c>
      <c r="AE36" s="97">
        <v>17484000</v>
      </c>
      <c r="AF36" s="98">
        <v>5.8517835991414442</v>
      </c>
      <c r="AG36" s="99">
        <v>-0.05</v>
      </c>
      <c r="AH36" s="100">
        <v>0.22942719219823965</v>
      </c>
      <c r="AI36" s="101">
        <v>0</v>
      </c>
      <c r="AJ36" s="114">
        <v>0</v>
      </c>
      <c r="AK36" s="115">
        <v>0</v>
      </c>
      <c r="AL36" s="104">
        <v>0</v>
      </c>
      <c r="AM36" s="105">
        <v>589463.77040994901</v>
      </c>
      <c r="AN36" s="106">
        <v>235345.97000000003</v>
      </c>
      <c r="AO36" s="107">
        <f t="shared" si="8"/>
        <v>0.1972897748783469</v>
      </c>
      <c r="AP36" s="108">
        <f t="shared" si="8"/>
        <v>7.8768799323383348E-2</v>
      </c>
      <c r="AQ36" s="21"/>
      <c r="AR36" s="109">
        <v>5.62</v>
      </c>
      <c r="AS36" s="110">
        <v>16791475.34</v>
      </c>
    </row>
    <row r="37" spans="1:45" s="22" customFormat="1" ht="15.75" x14ac:dyDescent="0.25">
      <c r="A37" s="79" t="s">
        <v>24</v>
      </c>
      <c r="B37" s="111">
        <v>316</v>
      </c>
      <c r="C37" s="81" t="s">
        <v>33</v>
      </c>
      <c r="D37" s="82">
        <v>1.1081296382371495</v>
      </c>
      <c r="E37" s="82">
        <v>3.5643110865180372</v>
      </c>
      <c r="F37" s="83">
        <f t="shared" si="0"/>
        <v>1.3429348192415231</v>
      </c>
      <c r="G37" s="84">
        <v>6450.8315733333338</v>
      </c>
      <c r="H37" s="156">
        <v>1148.2480200533334</v>
      </c>
      <c r="I37" s="154">
        <v>4786.5170274133343</v>
      </c>
      <c r="J37" s="85">
        <v>270</v>
      </c>
      <c r="K37" s="86">
        <f t="shared" si="1"/>
        <v>4.7344070899983048</v>
      </c>
      <c r="L37" s="87">
        <f t="shared" si="2"/>
        <v>2.8586857050530363</v>
      </c>
      <c r="M37" s="87">
        <f t="shared" si="3"/>
        <v>0.383601013608734</v>
      </c>
      <c r="N37" s="88">
        <f t="shared" si="4"/>
        <v>0.99324891407997573</v>
      </c>
      <c r="O37" s="89">
        <f t="shared" si="5"/>
        <v>17408291.760189325</v>
      </c>
      <c r="P37" s="89">
        <f t="shared" si="5"/>
        <v>1871013.7144456925</v>
      </c>
      <c r="Q37" s="89">
        <f t="shared" si="5"/>
        <v>1046584.2865215951</v>
      </c>
      <c r="R37" s="90">
        <f t="shared" si="5"/>
        <v>152861.00787690826</v>
      </c>
      <c r="S37" s="112">
        <v>4.7344070899983057</v>
      </c>
      <c r="T37" s="92">
        <v>0.5088460554994404</v>
      </c>
      <c r="U37" s="92">
        <v>0.28463195209768066</v>
      </c>
      <c r="V37" s="92">
        <v>4.1572501739185606E-2</v>
      </c>
      <c r="W37" s="94">
        <v>0</v>
      </c>
      <c r="X37" s="95">
        <v>1.4222290670666133</v>
      </c>
      <c r="Y37" s="96">
        <f t="shared" si="6"/>
        <v>20478750.769033518</v>
      </c>
      <c r="Z37" s="88">
        <f t="shared" si="7"/>
        <v>5.57</v>
      </c>
      <c r="AA37" s="97">
        <v>18870760.149999999</v>
      </c>
      <c r="AB37" s="98">
        <v>5.1661789473684205</v>
      </c>
      <c r="AC37" s="98">
        <v>4907.87</v>
      </c>
      <c r="AD37" s="98">
        <v>5.1661789473684205</v>
      </c>
      <c r="AE37" s="97">
        <v>18157000</v>
      </c>
      <c r="AF37" s="98">
        <v>4.9380278500206112</v>
      </c>
      <c r="AG37" s="99">
        <v>-0.05</v>
      </c>
      <c r="AH37" s="100">
        <v>0.22942719219823965</v>
      </c>
      <c r="AI37" s="101">
        <v>0</v>
      </c>
      <c r="AJ37" s="114">
        <v>0</v>
      </c>
      <c r="AK37" s="115">
        <v>0</v>
      </c>
      <c r="AL37" s="104">
        <v>0</v>
      </c>
      <c r="AM37" s="105">
        <v>2072683.3412263552</v>
      </c>
      <c r="AN37" s="106">
        <v>164342.39999999999</v>
      </c>
      <c r="AO37" s="107">
        <f t="shared" si="8"/>
        <v>0.56369268399237293</v>
      </c>
      <c r="AP37" s="108">
        <f t="shared" si="8"/>
        <v>4.4695012840184352E-2</v>
      </c>
      <c r="AQ37" s="21"/>
      <c r="AR37" s="109">
        <v>5.57</v>
      </c>
      <c r="AS37" s="110">
        <v>20480745.162176002</v>
      </c>
    </row>
    <row r="38" spans="1:45" s="22" customFormat="1" ht="15.75" x14ac:dyDescent="0.25">
      <c r="A38" s="79" t="s">
        <v>24</v>
      </c>
      <c r="B38" s="111">
        <v>210</v>
      </c>
      <c r="C38" s="81" t="s">
        <v>34</v>
      </c>
      <c r="D38" s="82">
        <v>1.3033675099232165</v>
      </c>
      <c r="E38" s="82">
        <v>3.6834249006220152</v>
      </c>
      <c r="F38" s="83">
        <f t="shared" si="0"/>
        <v>1.5110364980007747</v>
      </c>
      <c r="G38" s="84">
        <v>4753.1666666666688</v>
      </c>
      <c r="H38" s="156">
        <v>941.12700000000041</v>
      </c>
      <c r="I38" s="154">
        <v>2162.6908333333345</v>
      </c>
      <c r="J38" s="85">
        <v>280</v>
      </c>
      <c r="K38" s="86">
        <f t="shared" si="1"/>
        <v>5.3270358373919526</v>
      </c>
      <c r="L38" s="87">
        <f t="shared" si="2"/>
        <v>3.2165212896094779</v>
      </c>
      <c r="M38" s="87">
        <f t="shared" si="3"/>
        <v>0.4316182170034592</v>
      </c>
      <c r="N38" s="88">
        <f t="shared" si="4"/>
        <v>1.1175787084157491</v>
      </c>
      <c r="O38" s="89">
        <f t="shared" si="5"/>
        <v>14432564.82942521</v>
      </c>
      <c r="P38" s="89">
        <f t="shared" si="5"/>
        <v>1725478.3680839911</v>
      </c>
      <c r="Q38" s="89">
        <f t="shared" si="5"/>
        <v>532070.35400544375</v>
      </c>
      <c r="R38" s="90">
        <f t="shared" si="5"/>
        <v>178365.56186315356</v>
      </c>
      <c r="S38" s="112">
        <v>5.3270358373919526</v>
      </c>
      <c r="T38" s="92">
        <v>0.63687121534267677</v>
      </c>
      <c r="U38" s="92">
        <v>0.19638628873657393</v>
      </c>
      <c r="V38" s="92">
        <v>6.5834434241679493E-2</v>
      </c>
      <c r="W38" s="94">
        <v>0.63090751562566894</v>
      </c>
      <c r="X38" s="95">
        <v>2.1056927074994007</v>
      </c>
      <c r="Y38" s="96">
        <f t="shared" si="6"/>
        <v>16868479.113377798</v>
      </c>
      <c r="Z38" s="88">
        <f t="shared" si="7"/>
        <v>6.86</v>
      </c>
      <c r="AA38" s="97">
        <v>23560228</v>
      </c>
      <c r="AB38" s="98">
        <v>8.6442105263157902</v>
      </c>
      <c r="AC38" s="98">
        <v>8212</v>
      </c>
      <c r="AD38" s="98">
        <v>8.6442105263157885</v>
      </c>
      <c r="AE38" s="97">
        <v>20642000</v>
      </c>
      <c r="AF38" s="98">
        <v>7.6189281014872794</v>
      </c>
      <c r="AG38" s="99">
        <v>-0.05</v>
      </c>
      <c r="AH38" s="100">
        <v>0.22942719219823965</v>
      </c>
      <c r="AI38" s="101">
        <v>0.37999999999999989</v>
      </c>
      <c r="AJ38" s="114">
        <v>0</v>
      </c>
      <c r="AK38" s="115">
        <v>1029535.8999999985</v>
      </c>
      <c r="AL38" s="104">
        <v>0</v>
      </c>
      <c r="AM38" s="105">
        <v>1215693.8488450139</v>
      </c>
      <c r="AN38" s="106">
        <v>221237.90000000002</v>
      </c>
      <c r="AO38" s="107">
        <f t="shared" si="8"/>
        <v>0.44871059140444264</v>
      </c>
      <c r="AP38" s="108">
        <f t="shared" si="8"/>
        <v>8.1658543427188868E-2</v>
      </c>
      <c r="AQ38" s="21"/>
      <c r="AR38" s="109">
        <v>7.24</v>
      </c>
      <c r="AS38" s="110">
        <v>19615368.200000007</v>
      </c>
    </row>
    <row r="39" spans="1:45" s="22" customFormat="1" ht="15.75" x14ac:dyDescent="0.25">
      <c r="A39" s="79" t="s">
        <v>24</v>
      </c>
      <c r="B39" s="111">
        <v>211</v>
      </c>
      <c r="C39" s="81" t="s">
        <v>35</v>
      </c>
      <c r="D39" s="82">
        <v>1.3033675099232165</v>
      </c>
      <c r="E39" s="82">
        <v>3.0780152576707387</v>
      </c>
      <c r="F39" s="83">
        <f t="shared" si="0"/>
        <v>1.4504955337056469</v>
      </c>
      <c r="G39" s="84">
        <v>4879.1333333333332</v>
      </c>
      <c r="H39" s="156">
        <v>1654.0261999999996</v>
      </c>
      <c r="I39" s="154">
        <v>3649.5917333333327</v>
      </c>
      <c r="J39" s="85">
        <v>330</v>
      </c>
      <c r="K39" s="86">
        <f t="shared" si="1"/>
        <v>5.1136036093437802</v>
      </c>
      <c r="L39" s="87">
        <f t="shared" si="2"/>
        <v>3.0876486245173962</v>
      </c>
      <c r="M39" s="87">
        <f t="shared" si="3"/>
        <v>0.41432506551485776</v>
      </c>
      <c r="N39" s="88">
        <f t="shared" si="4"/>
        <v>1.0728019655821301</v>
      </c>
      <c r="O39" s="89">
        <f t="shared" si="5"/>
        <v>14221473.679567644</v>
      </c>
      <c r="P39" s="89">
        <f t="shared" si="5"/>
        <v>2911019.4811670687</v>
      </c>
      <c r="Q39" s="89">
        <f t="shared" si="5"/>
        <v>861906.88038901531</v>
      </c>
      <c r="R39" s="90">
        <f t="shared" si="5"/>
        <v>201794.04972599866</v>
      </c>
      <c r="S39" s="112">
        <v>5.1136036093437802</v>
      </c>
      <c r="T39" s="92">
        <v>1.046712883711397</v>
      </c>
      <c r="U39" s="92">
        <v>0.30991514900511352</v>
      </c>
      <c r="V39" s="92">
        <v>7.2558920704927699E-2</v>
      </c>
      <c r="W39" s="94">
        <v>1.5174200153285327</v>
      </c>
      <c r="X39" s="95">
        <v>2.0320627385643029</v>
      </c>
      <c r="Y39" s="96">
        <f t="shared" si="6"/>
        <v>18196194.090849727</v>
      </c>
      <c r="Z39" s="88">
        <f t="shared" si="7"/>
        <v>8.06</v>
      </c>
      <c r="AA39" s="97">
        <v>22046271.75</v>
      </c>
      <c r="AB39" s="98">
        <v>8.2147263157894734</v>
      </c>
      <c r="AC39" s="98">
        <v>7803.99</v>
      </c>
      <c r="AD39" s="98">
        <v>8.2147263157894717</v>
      </c>
      <c r="AE39" s="97">
        <v>24907000</v>
      </c>
      <c r="AF39" s="98">
        <v>8.9557895312152791</v>
      </c>
      <c r="AG39" s="99">
        <v>-0.05</v>
      </c>
      <c r="AH39" s="100">
        <v>0.22942719219823965</v>
      </c>
      <c r="AI39" s="101">
        <v>0.44999999999999929</v>
      </c>
      <c r="AJ39" s="114">
        <v>0</v>
      </c>
      <c r="AK39" s="115">
        <v>1251497.6999999955</v>
      </c>
      <c r="AL39" s="104">
        <v>0</v>
      </c>
      <c r="AM39" s="105">
        <v>549101.92401496577</v>
      </c>
      <c r="AN39" s="106">
        <v>276824.3</v>
      </c>
      <c r="AO39" s="107">
        <f t="shared" si="8"/>
        <v>0.19744012778188452</v>
      </c>
      <c r="AP39" s="108">
        <f t="shared" si="8"/>
        <v>9.9537486165575853E-2</v>
      </c>
      <c r="AQ39" s="21"/>
      <c r="AR39" s="109">
        <v>8.51</v>
      </c>
      <c r="AS39" s="110">
        <v>23667212.059999999</v>
      </c>
    </row>
    <row r="40" spans="1:45" s="22" customFormat="1" ht="15.75" x14ac:dyDescent="0.25">
      <c r="A40" s="79" t="s">
        <v>24</v>
      </c>
      <c r="B40" s="111">
        <v>212</v>
      </c>
      <c r="C40" s="81" t="s">
        <v>36</v>
      </c>
      <c r="D40" s="82">
        <v>1.3033675099232165</v>
      </c>
      <c r="E40" s="82">
        <v>4.4795874075528506</v>
      </c>
      <c r="F40" s="83">
        <f t="shared" si="0"/>
        <v>1.5906527486938582</v>
      </c>
      <c r="G40" s="84">
        <v>5521.6000000000022</v>
      </c>
      <c r="H40" s="156">
        <v>993.88800000000026</v>
      </c>
      <c r="I40" s="154">
        <v>2539.9360000000011</v>
      </c>
      <c r="J40" s="85">
        <v>240</v>
      </c>
      <c r="K40" s="86">
        <f t="shared" si="1"/>
        <v>5.6077164306416734</v>
      </c>
      <c r="L40" s="87">
        <f t="shared" si="2"/>
        <v>3.3859992378205326</v>
      </c>
      <c r="M40" s="87">
        <f t="shared" si="3"/>
        <v>0.45436010590827075</v>
      </c>
      <c r="N40" s="88">
        <f t="shared" si="4"/>
        <v>1.176463736498264</v>
      </c>
      <c r="O40" s="89">
        <f t="shared" si="5"/>
        <v>17649233.21475571</v>
      </c>
      <c r="P40" s="89">
        <f t="shared" si="5"/>
        <v>1918223.2859730152</v>
      </c>
      <c r="Q40" s="89">
        <f t="shared" si="5"/>
        <v>657805.98627733102</v>
      </c>
      <c r="R40" s="90">
        <f t="shared" si="5"/>
        <v>160940.23915296252</v>
      </c>
      <c r="S40" s="112">
        <v>5.6077164306416734</v>
      </c>
      <c r="T40" s="92">
        <v>0.60947986280769573</v>
      </c>
      <c r="U40" s="92">
        <v>0.20900564871780453</v>
      </c>
      <c r="V40" s="92">
        <v>5.1135775275207053E-2</v>
      </c>
      <c r="W40" s="94">
        <v>0</v>
      </c>
      <c r="X40" s="95">
        <v>2.4052121559323938</v>
      </c>
      <c r="Y40" s="96">
        <f t="shared" si="6"/>
        <v>20386202.726159021</v>
      </c>
      <c r="Z40" s="88">
        <f t="shared" si="7"/>
        <v>6.48</v>
      </c>
      <c r="AA40" s="97">
        <v>16398255.960000001</v>
      </c>
      <c r="AB40" s="98">
        <v>5.1929368421052633</v>
      </c>
      <c r="AC40" s="98">
        <v>4933.29</v>
      </c>
      <c r="AD40" s="98">
        <v>5.1929368421052624</v>
      </c>
      <c r="AE40" s="97">
        <v>16315665.145914156</v>
      </c>
      <c r="AF40" s="98">
        <v>5.1839999167270836</v>
      </c>
      <c r="AG40" s="99">
        <v>-0.05</v>
      </c>
      <c r="AH40" s="100">
        <v>0.22942719219823965</v>
      </c>
      <c r="AI40" s="101">
        <v>0</v>
      </c>
      <c r="AJ40" s="114">
        <v>0.11000000000000032</v>
      </c>
      <c r="AK40" s="115">
        <v>0</v>
      </c>
      <c r="AL40" s="104">
        <v>346204.32000000402</v>
      </c>
      <c r="AM40" s="105">
        <v>531316.10158248735</v>
      </c>
      <c r="AN40" s="106">
        <v>127163.96</v>
      </c>
      <c r="AO40" s="107">
        <f t="shared" ref="AO40:AP71" si="9">AM40/($G40*15*38)</f>
        <v>0.16881583445889292</v>
      </c>
      <c r="AP40" s="108">
        <f t="shared" si="9"/>
        <v>4.0403989181879638E-2</v>
      </c>
      <c r="AQ40" s="21"/>
      <c r="AR40" s="109">
        <v>6.37</v>
      </c>
      <c r="AS40" s="110">
        <v>20048377.440000005</v>
      </c>
    </row>
    <row r="41" spans="1:45" s="22" customFormat="1" ht="15.75" x14ac:dyDescent="0.25">
      <c r="A41" s="79" t="s">
        <v>24</v>
      </c>
      <c r="B41" s="111">
        <v>213</v>
      </c>
      <c r="C41" s="81" t="s">
        <v>37</v>
      </c>
      <c r="D41" s="82">
        <v>1.3033675099232165</v>
      </c>
      <c r="E41" s="82">
        <v>5.9954955475219736</v>
      </c>
      <c r="F41" s="83">
        <f t="shared" si="0"/>
        <v>1.7422435626907704</v>
      </c>
      <c r="G41" s="84">
        <v>2474.833333333333</v>
      </c>
      <c r="H41" s="156">
        <v>636.03216666666651</v>
      </c>
      <c r="I41" s="154">
        <v>1705.1601666666666</v>
      </c>
      <c r="J41" s="85">
        <v>110</v>
      </c>
      <c r="K41" s="86">
        <f t="shared" si="1"/>
        <v>6.1421374719926911</v>
      </c>
      <c r="L41" s="87">
        <f t="shared" si="2"/>
        <v>3.7086883860809663</v>
      </c>
      <c r="M41" s="87">
        <f t="shared" si="3"/>
        <v>0.49766108304417628</v>
      </c>
      <c r="N41" s="88">
        <f t="shared" si="4"/>
        <v>1.2885819191751953</v>
      </c>
      <c r="O41" s="89">
        <f t="shared" ref="O41:R72" si="10">G41*K41*15*38</f>
        <v>8664436.9355538487</v>
      </c>
      <c r="P41" s="89">
        <f t="shared" si="10"/>
        <v>1344541.7125236306</v>
      </c>
      <c r="Q41" s="89">
        <f t="shared" si="10"/>
        <v>483697.3575250592</v>
      </c>
      <c r="R41" s="90">
        <f t="shared" si="10"/>
        <v>80794.086332284744</v>
      </c>
      <c r="S41" s="112">
        <v>6.1421374719926911</v>
      </c>
      <c r="T41" s="92">
        <v>0.9531329152228083</v>
      </c>
      <c r="U41" s="92">
        <v>0.34288848621743745</v>
      </c>
      <c r="V41" s="92">
        <v>5.7274164364982762E-2</v>
      </c>
      <c r="W41" s="94">
        <v>0.36793539743252435</v>
      </c>
      <c r="X41" s="95">
        <v>3.193260139410647</v>
      </c>
      <c r="Y41" s="96">
        <f t="shared" si="6"/>
        <v>10573470.091934822</v>
      </c>
      <c r="Z41" s="88">
        <f t="shared" si="7"/>
        <v>7.86</v>
      </c>
      <c r="AA41" s="97">
        <v>10815478.709999999</v>
      </c>
      <c r="AB41" s="98">
        <v>7.2009578947368418</v>
      </c>
      <c r="AC41" s="98">
        <v>6840.91</v>
      </c>
      <c r="AD41" s="98">
        <v>7.2009578947368409</v>
      </c>
      <c r="AE41" s="97">
        <v>12325000</v>
      </c>
      <c r="AF41" s="98">
        <v>8.737076039144938</v>
      </c>
      <c r="AG41" s="99">
        <v>-0.05</v>
      </c>
      <c r="AH41" s="100">
        <v>0.22942719219823965</v>
      </c>
      <c r="AI41" s="101">
        <v>0.44000000000000039</v>
      </c>
      <c r="AJ41" s="114">
        <v>0</v>
      </c>
      <c r="AK41" s="115">
        <v>620688.20000000112</v>
      </c>
      <c r="AL41" s="104">
        <v>0</v>
      </c>
      <c r="AM41" s="105">
        <v>1066081.7262167265</v>
      </c>
      <c r="AN41" s="106">
        <v>108554.60000000002</v>
      </c>
      <c r="AO41" s="107">
        <f t="shared" si="9"/>
        <v>0.75573526214186082</v>
      </c>
      <c r="AP41" s="108">
        <f t="shared" si="9"/>
        <v>7.6953330190585256E-2</v>
      </c>
      <c r="AQ41" s="21"/>
      <c r="AR41" s="109">
        <v>8.3000000000000007</v>
      </c>
      <c r="AS41" s="110">
        <v>11708436.5</v>
      </c>
    </row>
    <row r="42" spans="1:45" s="22" customFormat="1" ht="15.75" x14ac:dyDescent="0.25">
      <c r="A42" s="79" t="s">
        <v>38</v>
      </c>
      <c r="B42" s="111">
        <v>841</v>
      </c>
      <c r="C42" s="81" t="s">
        <v>39</v>
      </c>
      <c r="D42" s="82">
        <v>1</v>
      </c>
      <c r="E42" s="82">
        <v>2.1616090712742979</v>
      </c>
      <c r="F42" s="83">
        <f t="shared" si="0"/>
        <v>1.1161609071274299</v>
      </c>
      <c r="G42" s="84">
        <v>1728.4333333333334</v>
      </c>
      <c r="H42" s="156">
        <v>318.03173333333331</v>
      </c>
      <c r="I42" s="154">
        <v>101.97756666666668</v>
      </c>
      <c r="J42" s="85">
        <v>110</v>
      </c>
      <c r="K42" s="86">
        <f t="shared" si="1"/>
        <v>3.9349341729538301</v>
      </c>
      <c r="L42" s="87">
        <f t="shared" si="2"/>
        <v>2.3759553956210029</v>
      </c>
      <c r="M42" s="87">
        <f t="shared" si="3"/>
        <v>0.31882445014445832</v>
      </c>
      <c r="N42" s="88">
        <f t="shared" si="4"/>
        <v>0.82552451024315654</v>
      </c>
      <c r="O42" s="89">
        <f t="shared" si="10"/>
        <v>3876724.691733324</v>
      </c>
      <c r="P42" s="89">
        <f t="shared" si="10"/>
        <v>430708.65129145893</v>
      </c>
      <c r="Q42" s="89">
        <f t="shared" si="10"/>
        <v>18532.376723154812</v>
      </c>
      <c r="R42" s="90">
        <f t="shared" si="10"/>
        <v>51760.38679224591</v>
      </c>
      <c r="S42" s="112">
        <v>3.9349341729538301</v>
      </c>
      <c r="T42" s="92">
        <v>0.43717579279426444</v>
      </c>
      <c r="U42" s="92">
        <v>1.8810642558523039E-2</v>
      </c>
      <c r="V42" s="92">
        <v>5.253757514131132E-2</v>
      </c>
      <c r="W42" s="94">
        <v>0</v>
      </c>
      <c r="X42" s="95">
        <v>0.46243882049273832</v>
      </c>
      <c r="Y42" s="96">
        <f t="shared" si="6"/>
        <v>4377726.1065401835</v>
      </c>
      <c r="Z42" s="88">
        <f t="shared" si="7"/>
        <v>4.4400000000000004</v>
      </c>
      <c r="AA42" s="97">
        <v>3859980.6</v>
      </c>
      <c r="AB42" s="98">
        <v>3.9219473684210526</v>
      </c>
      <c r="AC42" s="98">
        <v>3725.85</v>
      </c>
      <c r="AD42" s="98">
        <v>3.9219473684210522</v>
      </c>
      <c r="AE42" s="97">
        <v>4107999.9999999995</v>
      </c>
      <c r="AF42" s="98">
        <v>4.1696821074149888</v>
      </c>
      <c r="AG42" s="99">
        <v>-0.05</v>
      </c>
      <c r="AH42" s="100">
        <v>0.22942719219823965</v>
      </c>
      <c r="AI42" s="101">
        <v>0</v>
      </c>
      <c r="AJ42" s="114">
        <v>0</v>
      </c>
      <c r="AK42" s="115">
        <v>0</v>
      </c>
      <c r="AL42" s="104">
        <v>0</v>
      </c>
      <c r="AM42" s="105">
        <v>161867.60226736686</v>
      </c>
      <c r="AN42" s="106">
        <v>105634.3</v>
      </c>
      <c r="AO42" s="107">
        <f t="shared" si="9"/>
        <v>0.16429806352103352</v>
      </c>
      <c r="AP42" s="108">
        <f t="shared" si="9"/>
        <v>0.10722041154803001</v>
      </c>
      <c r="AQ42" s="21"/>
      <c r="AR42" s="109">
        <v>4.4400000000000004</v>
      </c>
      <c r="AS42" s="110">
        <v>4374319.080000001</v>
      </c>
    </row>
    <row r="43" spans="1:45" s="22" customFormat="1" ht="15.75" x14ac:dyDescent="0.25">
      <c r="A43" s="79" t="s">
        <v>38</v>
      </c>
      <c r="B43" s="111">
        <v>840</v>
      </c>
      <c r="C43" s="81" t="s">
        <v>40</v>
      </c>
      <c r="D43" s="82">
        <v>1</v>
      </c>
      <c r="E43" s="82">
        <v>1.6960600437496371</v>
      </c>
      <c r="F43" s="83">
        <f t="shared" si="0"/>
        <v>1.0696060043749638</v>
      </c>
      <c r="G43" s="84">
        <v>7402.1333333333332</v>
      </c>
      <c r="H43" s="156">
        <v>1539.6437333333333</v>
      </c>
      <c r="I43" s="154">
        <v>185.05333333333334</v>
      </c>
      <c r="J43" s="85">
        <v>120</v>
      </c>
      <c r="K43" s="86">
        <f t="shared" si="1"/>
        <v>3.770808663280961</v>
      </c>
      <c r="L43" s="87">
        <f t="shared" si="2"/>
        <v>2.2768546551444291</v>
      </c>
      <c r="M43" s="87">
        <f t="shared" si="3"/>
        <v>0.30552633051242112</v>
      </c>
      <c r="N43" s="88">
        <f t="shared" si="4"/>
        <v>0.79109200768126597</v>
      </c>
      <c r="O43" s="89">
        <f t="shared" si="10"/>
        <v>15909856.245053641</v>
      </c>
      <c r="P43" s="89">
        <f t="shared" si="10"/>
        <v>1998160.6508572502</v>
      </c>
      <c r="Q43" s="89">
        <f t="shared" si="10"/>
        <v>32227.039552982384</v>
      </c>
      <c r="R43" s="90">
        <f t="shared" si="10"/>
        <v>54110.693325398592</v>
      </c>
      <c r="S43" s="112">
        <v>3.770808663280961</v>
      </c>
      <c r="T43" s="92">
        <v>0.47358576827004123</v>
      </c>
      <c r="U43" s="92">
        <v>7.6381582628105276E-3</v>
      </c>
      <c r="V43" s="92">
        <v>1.2824821797556368E-2</v>
      </c>
      <c r="W43" s="94">
        <v>0</v>
      </c>
      <c r="X43" s="95">
        <v>0.27754115294508974</v>
      </c>
      <c r="Y43" s="96">
        <f t="shared" si="6"/>
        <v>17994354.628789276</v>
      </c>
      <c r="Z43" s="88">
        <f t="shared" si="7"/>
        <v>4.26</v>
      </c>
      <c r="AA43" s="97">
        <v>17374253.399999999</v>
      </c>
      <c r="AB43" s="98">
        <v>4.069578947368421</v>
      </c>
      <c r="AC43" s="98">
        <v>3866.1</v>
      </c>
      <c r="AD43" s="98">
        <v>4.069578947368421</v>
      </c>
      <c r="AE43" s="97">
        <v>17433000</v>
      </c>
      <c r="AF43" s="98">
        <v>4.1318102699648467</v>
      </c>
      <c r="AG43" s="99">
        <v>-0.05</v>
      </c>
      <c r="AH43" s="100">
        <v>0.22942719219823965</v>
      </c>
      <c r="AI43" s="101">
        <v>0</v>
      </c>
      <c r="AJ43" s="114">
        <v>0</v>
      </c>
      <c r="AK43" s="115">
        <v>0</v>
      </c>
      <c r="AL43" s="104">
        <v>0</v>
      </c>
      <c r="AM43" s="105">
        <v>1391515.3877383794</v>
      </c>
      <c r="AN43" s="106">
        <v>392276.85000000009</v>
      </c>
      <c r="AO43" s="107">
        <f t="shared" si="9"/>
        <v>0.32980425456728912</v>
      </c>
      <c r="AP43" s="108">
        <f t="shared" si="9"/>
        <v>9.2973872397146787E-2</v>
      </c>
      <c r="AQ43" s="21"/>
      <c r="AR43" s="109">
        <v>4.26</v>
      </c>
      <c r="AS43" s="110">
        <v>17973860.16</v>
      </c>
    </row>
    <row r="44" spans="1:45" s="22" customFormat="1" ht="15.75" x14ac:dyDescent="0.25">
      <c r="A44" s="79" t="s">
        <v>38</v>
      </c>
      <c r="B44" s="111">
        <v>390</v>
      </c>
      <c r="C44" s="81" t="s">
        <v>41</v>
      </c>
      <c r="D44" s="82">
        <v>1</v>
      </c>
      <c r="E44" s="82">
        <v>2.4051181360036655</v>
      </c>
      <c r="F44" s="83">
        <f t="shared" si="0"/>
        <v>1.1405118136003665</v>
      </c>
      <c r="G44" s="84">
        <v>3104.32807</v>
      </c>
      <c r="H44" s="156">
        <v>555.67472452999993</v>
      </c>
      <c r="I44" s="154">
        <v>207.98998069000001</v>
      </c>
      <c r="J44" s="85">
        <v>200</v>
      </c>
      <c r="K44" s="86">
        <f t="shared" si="1"/>
        <v>4.0207813061143725</v>
      </c>
      <c r="L44" s="87">
        <f t="shared" si="2"/>
        <v>2.4277908140209692</v>
      </c>
      <c r="M44" s="87">
        <f t="shared" si="3"/>
        <v>0.32578013576037351</v>
      </c>
      <c r="N44" s="88">
        <f t="shared" si="4"/>
        <v>0.84353470036151812</v>
      </c>
      <c r="O44" s="89">
        <f t="shared" si="10"/>
        <v>7114639.8349842019</v>
      </c>
      <c r="P44" s="89">
        <f t="shared" si="10"/>
        <v>768965.3353246128</v>
      </c>
      <c r="Q44" s="89">
        <f t="shared" si="10"/>
        <v>38622.632363211829</v>
      </c>
      <c r="R44" s="90">
        <f t="shared" si="10"/>
        <v>96162.955841213057</v>
      </c>
      <c r="S44" s="112">
        <v>4.0207813061143733</v>
      </c>
      <c r="T44" s="92">
        <v>0.4345745557097534</v>
      </c>
      <c r="U44" s="92">
        <v>2.1827269095945023E-2</v>
      </c>
      <c r="V44" s="92">
        <v>5.4345718708881045E-2</v>
      </c>
      <c r="W44" s="94">
        <v>0</v>
      </c>
      <c r="X44" s="95">
        <v>0.55828736664612677</v>
      </c>
      <c r="Y44" s="96">
        <f t="shared" si="6"/>
        <v>8018390.7585132401</v>
      </c>
      <c r="Z44" s="88">
        <f t="shared" si="7"/>
        <v>4.53</v>
      </c>
      <c r="AA44" s="97">
        <v>7427624.2300000004</v>
      </c>
      <c r="AB44" s="98">
        <v>4.087063157894737</v>
      </c>
      <c r="AC44" s="98">
        <v>3882.71</v>
      </c>
      <c r="AD44" s="98">
        <v>4.0870631578947361</v>
      </c>
      <c r="AE44" s="97">
        <v>7428000</v>
      </c>
      <c r="AF44" s="98">
        <v>4.1978742753720679</v>
      </c>
      <c r="AG44" s="99">
        <v>-0.05</v>
      </c>
      <c r="AH44" s="100">
        <v>0.22942719219823965</v>
      </c>
      <c r="AI44" s="101">
        <v>0</v>
      </c>
      <c r="AJ44" s="114">
        <v>0</v>
      </c>
      <c r="AK44" s="115">
        <v>0</v>
      </c>
      <c r="AL44" s="104">
        <v>0</v>
      </c>
      <c r="AM44" s="105">
        <v>157418.33472589991</v>
      </c>
      <c r="AN44" s="106">
        <v>145521.57</v>
      </c>
      <c r="AO44" s="107">
        <f t="shared" si="9"/>
        <v>8.8963701914077112E-2</v>
      </c>
      <c r="AP44" s="108">
        <f t="shared" si="9"/>
        <v>8.2240341305163667E-2</v>
      </c>
      <c r="AQ44" s="21"/>
      <c r="AR44" s="109">
        <v>4.53</v>
      </c>
      <c r="AS44" s="110">
        <v>8015685.5095470008</v>
      </c>
    </row>
    <row r="45" spans="1:45" s="22" customFormat="1" ht="15.75" x14ac:dyDescent="0.25">
      <c r="A45" s="79" t="s">
        <v>38</v>
      </c>
      <c r="B45" s="111">
        <v>805</v>
      </c>
      <c r="C45" s="81" t="s">
        <v>42</v>
      </c>
      <c r="D45" s="82">
        <v>1</v>
      </c>
      <c r="E45" s="82">
        <v>1.8536989768091281</v>
      </c>
      <c r="F45" s="83">
        <f t="shared" si="0"/>
        <v>1.0853698976809127</v>
      </c>
      <c r="G45" s="84">
        <v>1508.1543833333335</v>
      </c>
      <c r="H45" s="156">
        <v>387.59567651666674</v>
      </c>
      <c r="I45" s="154">
        <v>55.80171218333335</v>
      </c>
      <c r="J45" s="85">
        <v>110</v>
      </c>
      <c r="K45" s="86">
        <f t="shared" si="1"/>
        <v>3.8263829824246209</v>
      </c>
      <c r="L45" s="87">
        <f t="shared" si="2"/>
        <v>2.3104110242280376</v>
      </c>
      <c r="M45" s="87">
        <f t="shared" si="3"/>
        <v>0.31002918900111326</v>
      </c>
      <c r="N45" s="88">
        <f t="shared" si="4"/>
        <v>0.80275115128486207</v>
      </c>
      <c r="O45" s="89">
        <f t="shared" si="10"/>
        <v>3289342.4723357861</v>
      </c>
      <c r="P45" s="89">
        <f t="shared" si="10"/>
        <v>510438.03466132173</v>
      </c>
      <c r="Q45" s="89">
        <f t="shared" si="10"/>
        <v>9861.0909566512564</v>
      </c>
      <c r="R45" s="90">
        <f t="shared" si="10"/>
        <v>50332.497185560846</v>
      </c>
      <c r="S45" s="112">
        <v>3.8263829824246205</v>
      </c>
      <c r="T45" s="92">
        <v>0.59377563322660565</v>
      </c>
      <c r="U45" s="92">
        <v>1.1471079993041193E-2</v>
      </c>
      <c r="V45" s="92">
        <v>5.8550124322264509E-2</v>
      </c>
      <c r="W45" s="94">
        <v>0</v>
      </c>
      <c r="X45" s="95">
        <v>0.35317562484318721</v>
      </c>
      <c r="Y45" s="96">
        <f t="shared" si="6"/>
        <v>3859974.09513932</v>
      </c>
      <c r="Z45" s="88">
        <f t="shared" si="7"/>
        <v>4.49</v>
      </c>
      <c r="AA45" s="97">
        <v>3122358.08</v>
      </c>
      <c r="AB45" s="98">
        <v>3.5416947368421052</v>
      </c>
      <c r="AC45" s="98">
        <v>3364.61</v>
      </c>
      <c r="AD45" s="98">
        <v>3.5416947368421052</v>
      </c>
      <c r="AE45" s="97">
        <v>3120000</v>
      </c>
      <c r="AF45" s="98">
        <v>3.6293925018659827</v>
      </c>
      <c r="AG45" s="99">
        <v>-0.05</v>
      </c>
      <c r="AH45" s="100">
        <v>0.22942719219823965</v>
      </c>
      <c r="AI45" s="101">
        <v>0</v>
      </c>
      <c r="AJ45" s="114">
        <v>3.0000000000000249E-2</v>
      </c>
      <c r="AK45" s="115">
        <v>0</v>
      </c>
      <c r="AL45" s="104">
        <v>25789.4399550003</v>
      </c>
      <c r="AM45" s="105">
        <v>0</v>
      </c>
      <c r="AN45" s="106">
        <v>114733.60486750002</v>
      </c>
      <c r="AO45" s="107">
        <f t="shared" si="9"/>
        <v>0</v>
      </c>
      <c r="AP45" s="108">
        <f t="shared" si="9"/>
        <v>0.13346579654428173</v>
      </c>
      <c r="AQ45" s="21"/>
      <c r="AR45" s="109">
        <v>4.46</v>
      </c>
      <c r="AS45" s="110">
        <v>3834030.0733100004</v>
      </c>
    </row>
    <row r="46" spans="1:45" s="22" customFormat="1" ht="15.75" x14ac:dyDescent="0.25">
      <c r="A46" s="79" t="s">
        <v>38</v>
      </c>
      <c r="B46" s="111">
        <v>806</v>
      </c>
      <c r="C46" s="81" t="s">
        <v>43</v>
      </c>
      <c r="D46" s="82">
        <v>1</v>
      </c>
      <c r="E46" s="82">
        <v>1.826858086647186</v>
      </c>
      <c r="F46" s="83">
        <f t="shared" si="0"/>
        <v>1.0826858086647186</v>
      </c>
      <c r="G46" s="84">
        <v>2696.2000000000016</v>
      </c>
      <c r="H46" s="156">
        <v>862.78400000000056</v>
      </c>
      <c r="I46" s="154">
        <v>444.87300000000027</v>
      </c>
      <c r="J46" s="85">
        <v>190</v>
      </c>
      <c r="K46" s="86">
        <f t="shared" si="1"/>
        <v>3.8169204456831629</v>
      </c>
      <c r="L46" s="87">
        <f t="shared" si="2"/>
        <v>2.3046974432025507</v>
      </c>
      <c r="M46" s="87">
        <f t="shared" si="3"/>
        <v>0.30926249559762431</v>
      </c>
      <c r="N46" s="88">
        <f t="shared" si="4"/>
        <v>0.8007659704239366</v>
      </c>
      <c r="O46" s="89">
        <f t="shared" si="10"/>
        <v>5865973.1162210414</v>
      </c>
      <c r="P46" s="89">
        <f t="shared" si="10"/>
        <v>1133419.9649365603</v>
      </c>
      <c r="Q46" s="89">
        <f t="shared" si="10"/>
        <v>78422.044496281145</v>
      </c>
      <c r="R46" s="90">
        <f t="shared" si="10"/>
        <v>86722.954596912343</v>
      </c>
      <c r="S46" s="112">
        <v>3.8169204456831634</v>
      </c>
      <c r="T46" s="92">
        <v>0.73750318182481622</v>
      </c>
      <c r="U46" s="92">
        <v>5.1028311773608004E-2</v>
      </c>
      <c r="V46" s="92">
        <v>5.6429617380219503E-2</v>
      </c>
      <c r="W46" s="94">
        <v>0</v>
      </c>
      <c r="X46" s="95">
        <v>0.35603260274291593</v>
      </c>
      <c r="Y46" s="96">
        <f t="shared" si="6"/>
        <v>7164538.080250795</v>
      </c>
      <c r="Z46" s="88">
        <f t="shared" si="7"/>
        <v>4.66</v>
      </c>
      <c r="AA46" s="97">
        <v>5354011.3400000008</v>
      </c>
      <c r="AB46" s="98">
        <v>3.6150105263157899</v>
      </c>
      <c r="AC46" s="98">
        <v>3434.26</v>
      </c>
      <c r="AD46" s="98">
        <v>3.6150105263157895</v>
      </c>
      <c r="AE46" s="97">
        <v>5185000</v>
      </c>
      <c r="AF46" s="98">
        <v>3.3738191632928456</v>
      </c>
      <c r="AG46" s="99">
        <v>-0.05</v>
      </c>
      <c r="AH46" s="100">
        <v>0.22942719219823965</v>
      </c>
      <c r="AI46" s="101">
        <v>0</v>
      </c>
      <c r="AJ46" s="114">
        <v>0.50999999999999979</v>
      </c>
      <c r="AK46" s="115">
        <v>0</v>
      </c>
      <c r="AL46" s="104">
        <v>783785.33999999985</v>
      </c>
      <c r="AM46" s="105">
        <v>0</v>
      </c>
      <c r="AN46" s="106">
        <v>161422.1</v>
      </c>
      <c r="AO46" s="107">
        <f t="shared" si="9"/>
        <v>0</v>
      </c>
      <c r="AP46" s="108">
        <f t="shared" si="9"/>
        <v>0.10503548203644629</v>
      </c>
      <c r="AQ46" s="21"/>
      <c r="AR46" s="109">
        <v>4.1500000000000004</v>
      </c>
      <c r="AS46" s="110">
        <v>6377861.1000000043</v>
      </c>
    </row>
    <row r="47" spans="1:45" s="22" customFormat="1" ht="15.75" x14ac:dyDescent="0.25">
      <c r="A47" s="79" t="s">
        <v>38</v>
      </c>
      <c r="B47" s="111">
        <v>391</v>
      </c>
      <c r="C47" s="81" t="s">
        <v>44</v>
      </c>
      <c r="D47" s="82">
        <v>1</v>
      </c>
      <c r="E47" s="82">
        <v>2.7247123502847046</v>
      </c>
      <c r="F47" s="83">
        <f t="shared" si="0"/>
        <v>1.1724712350284705</v>
      </c>
      <c r="G47" s="84">
        <v>4388.3613716666705</v>
      </c>
      <c r="H47" s="156">
        <v>1110.2554270316678</v>
      </c>
      <c r="I47" s="154">
        <v>1110.2554270316678</v>
      </c>
      <c r="J47" s="85">
        <v>310</v>
      </c>
      <c r="K47" s="86">
        <f t="shared" si="1"/>
        <v>4.1334516377146189</v>
      </c>
      <c r="L47" s="87">
        <f t="shared" si="2"/>
        <v>2.4958223669074204</v>
      </c>
      <c r="M47" s="87">
        <f t="shared" si="3"/>
        <v>0.33490914654966375</v>
      </c>
      <c r="N47" s="88">
        <f t="shared" si="4"/>
        <v>0.86717222928195903</v>
      </c>
      <c r="O47" s="89">
        <f t="shared" si="10"/>
        <v>10339275.314201528</v>
      </c>
      <c r="P47" s="89">
        <f t="shared" si="10"/>
        <v>1579470.1868266119</v>
      </c>
      <c r="Q47" s="89">
        <f t="shared" si="10"/>
        <v>211945.77758600577</v>
      </c>
      <c r="R47" s="90">
        <f t="shared" si="10"/>
        <v>153229.33291412215</v>
      </c>
      <c r="S47" s="112">
        <v>4.1334516377146198</v>
      </c>
      <c r="T47" s="92">
        <v>0.63144305882757745</v>
      </c>
      <c r="U47" s="92">
        <v>8.4732014077064932E-2</v>
      </c>
      <c r="V47" s="92">
        <v>6.1258262095974562E-2</v>
      </c>
      <c r="W47" s="94">
        <v>0</v>
      </c>
      <c r="X47" s="95">
        <v>0.72239417993601052</v>
      </c>
      <c r="Y47" s="96">
        <f t="shared" si="6"/>
        <v>12283920.611528266</v>
      </c>
      <c r="Z47" s="88">
        <f t="shared" si="7"/>
        <v>4.91</v>
      </c>
      <c r="AA47" s="97">
        <v>11848240.800000001</v>
      </c>
      <c r="AB47" s="98">
        <v>4.7241789473684213</v>
      </c>
      <c r="AC47" s="98">
        <v>4487.97</v>
      </c>
      <c r="AD47" s="98">
        <v>4.7241789473684213</v>
      </c>
      <c r="AE47" s="97">
        <v>11250000</v>
      </c>
      <c r="AF47" s="98">
        <v>4.4975425753889633</v>
      </c>
      <c r="AG47" s="99">
        <v>-0.05</v>
      </c>
      <c r="AH47" s="100">
        <v>0.22942719219823965</v>
      </c>
      <c r="AI47" s="101">
        <v>0</v>
      </c>
      <c r="AJ47" s="114">
        <v>0</v>
      </c>
      <c r="AK47" s="115">
        <v>0</v>
      </c>
      <c r="AL47" s="104">
        <v>0</v>
      </c>
      <c r="AM47" s="105">
        <v>447300.20647331461</v>
      </c>
      <c r="AN47" s="106">
        <v>316419.0083039999</v>
      </c>
      <c r="AO47" s="107">
        <f t="shared" si="9"/>
        <v>0.17882237534168946</v>
      </c>
      <c r="AP47" s="108">
        <f t="shared" si="9"/>
        <v>0.12649848546751941</v>
      </c>
      <c r="AQ47" s="21"/>
      <c r="AR47" s="109">
        <v>4.91</v>
      </c>
      <c r="AS47" s="110">
        <v>12281706.970883509</v>
      </c>
    </row>
    <row r="48" spans="1:45" s="22" customFormat="1" ht="15.75" x14ac:dyDescent="0.25">
      <c r="A48" s="79" t="s">
        <v>38</v>
      </c>
      <c r="B48" s="111">
        <v>392</v>
      </c>
      <c r="C48" s="81" t="s">
        <v>45</v>
      </c>
      <c r="D48" s="82">
        <v>1</v>
      </c>
      <c r="E48" s="82">
        <v>2.6317476750620279</v>
      </c>
      <c r="F48" s="83">
        <f t="shared" si="0"/>
        <v>1.1631747675062027</v>
      </c>
      <c r="G48" s="84">
        <v>3043.650876666668</v>
      </c>
      <c r="H48" s="156">
        <v>474.80953676000024</v>
      </c>
      <c r="I48" s="154">
        <v>140.00794032666673</v>
      </c>
      <c r="J48" s="85">
        <v>190</v>
      </c>
      <c r="K48" s="86">
        <f t="shared" si="1"/>
        <v>4.1006777002764476</v>
      </c>
      <c r="L48" s="87">
        <f t="shared" si="2"/>
        <v>2.4760331124829902</v>
      </c>
      <c r="M48" s="87">
        <f t="shared" si="3"/>
        <v>0.33225366817988206</v>
      </c>
      <c r="N48" s="88">
        <f t="shared" si="4"/>
        <v>0.86029646276003113</v>
      </c>
      <c r="O48" s="89">
        <f t="shared" si="10"/>
        <v>7114187.8281031037</v>
      </c>
      <c r="P48" s="89">
        <f t="shared" si="10"/>
        <v>670117.15703006787</v>
      </c>
      <c r="Q48" s="89">
        <f t="shared" si="10"/>
        <v>26515.346496271679</v>
      </c>
      <c r="R48" s="90">
        <f t="shared" si="10"/>
        <v>93170.106916911376</v>
      </c>
      <c r="S48" s="112">
        <v>4.1006777002764485</v>
      </c>
      <c r="T48" s="92">
        <v>0.38626116554734652</v>
      </c>
      <c r="U48" s="92">
        <v>1.5283668736274576E-2</v>
      </c>
      <c r="V48" s="92">
        <v>5.3704033263965952E-2</v>
      </c>
      <c r="W48" s="94">
        <v>0</v>
      </c>
      <c r="X48" s="95">
        <v>0.63912343978529007</v>
      </c>
      <c r="Y48" s="96">
        <f t="shared" si="6"/>
        <v>7903990.438546354</v>
      </c>
      <c r="Z48" s="88">
        <f t="shared" si="7"/>
        <v>4.5599999999999996</v>
      </c>
      <c r="AA48" s="97">
        <v>6062315.04</v>
      </c>
      <c r="AB48" s="98">
        <v>3.4052210526315791</v>
      </c>
      <c r="AC48" s="98">
        <v>3234.96</v>
      </c>
      <c r="AD48" s="98">
        <v>3.4052210526315787</v>
      </c>
      <c r="AE48" s="97">
        <v>6637000</v>
      </c>
      <c r="AF48" s="98">
        <v>3.825622622616585</v>
      </c>
      <c r="AG48" s="99">
        <v>-0.05</v>
      </c>
      <c r="AH48" s="100">
        <v>0.22942719219823965</v>
      </c>
      <c r="AI48" s="101">
        <v>0</v>
      </c>
      <c r="AJ48" s="114">
        <v>0</v>
      </c>
      <c r="AK48" s="115">
        <v>0</v>
      </c>
      <c r="AL48" s="104">
        <v>0</v>
      </c>
      <c r="AM48" s="105">
        <v>38142.920919188487</v>
      </c>
      <c r="AN48" s="106">
        <v>134263.31000000003</v>
      </c>
      <c r="AO48" s="107">
        <f t="shared" si="9"/>
        <v>2.1985900431086766E-2</v>
      </c>
      <c r="AP48" s="108">
        <f t="shared" si="9"/>
        <v>7.7390501148618909E-2</v>
      </c>
      <c r="AQ48" s="21"/>
      <c r="AR48" s="109">
        <v>4.5599999999999996</v>
      </c>
      <c r="AS48" s="110">
        <v>7911057.358632003</v>
      </c>
    </row>
    <row r="49" spans="1:45" s="22" customFormat="1" ht="15.75" x14ac:dyDescent="0.25">
      <c r="A49" s="79" t="s">
        <v>38</v>
      </c>
      <c r="B49" s="111">
        <v>929</v>
      </c>
      <c r="C49" s="81" t="s">
        <v>46</v>
      </c>
      <c r="D49" s="82">
        <v>1</v>
      </c>
      <c r="E49" s="82">
        <v>1.6772837346565994</v>
      </c>
      <c r="F49" s="83">
        <f t="shared" si="0"/>
        <v>1.06772837346566</v>
      </c>
      <c r="G49" s="84">
        <v>4441.4867183333317</v>
      </c>
      <c r="H49" s="156">
        <v>626.24962728499975</v>
      </c>
      <c r="I49" s="154">
        <v>84.388247648333305</v>
      </c>
      <c r="J49" s="85">
        <v>260</v>
      </c>
      <c r="K49" s="86">
        <f t="shared" si="1"/>
        <v>3.7641892287692928</v>
      </c>
      <c r="L49" s="87">
        <f t="shared" si="2"/>
        <v>2.2728577696940806</v>
      </c>
      <c r="M49" s="87">
        <f t="shared" si="3"/>
        <v>0.30498999687234257</v>
      </c>
      <c r="N49" s="88">
        <f t="shared" si="4"/>
        <v>0.7897032918366933</v>
      </c>
      <c r="O49" s="89">
        <f t="shared" si="10"/>
        <v>9529599.9849771541</v>
      </c>
      <c r="P49" s="89">
        <f t="shared" si="10"/>
        <v>811324.50875135837</v>
      </c>
      <c r="Q49" s="89">
        <f t="shared" si="10"/>
        <v>14670.415690206757</v>
      </c>
      <c r="R49" s="90">
        <f t="shared" si="10"/>
        <v>117034.02785019795</v>
      </c>
      <c r="S49" s="112">
        <v>3.7641892287692924</v>
      </c>
      <c r="T49" s="92">
        <v>0.32047294552686534</v>
      </c>
      <c r="U49" s="92">
        <v>5.7948099405745086E-3</v>
      </c>
      <c r="V49" s="92">
        <v>4.6228407039926409E-2</v>
      </c>
      <c r="W49" s="94">
        <v>0</v>
      </c>
      <c r="X49" s="95">
        <v>0.26239910828719415</v>
      </c>
      <c r="Y49" s="96">
        <f t="shared" si="6"/>
        <v>10472628.937268917</v>
      </c>
      <c r="Z49" s="88">
        <f t="shared" si="7"/>
        <v>4.1399999999999997</v>
      </c>
      <c r="AA49" s="97">
        <v>9021092.379999999</v>
      </c>
      <c r="AB49" s="98">
        <v>3.6905894736842102</v>
      </c>
      <c r="AC49" s="98">
        <v>3506.06</v>
      </c>
      <c r="AD49" s="98">
        <v>3.6905894736842106</v>
      </c>
      <c r="AE49" s="97">
        <v>9021000</v>
      </c>
      <c r="AF49" s="98">
        <v>3.563292382288719</v>
      </c>
      <c r="AG49" s="99">
        <v>-0.05</v>
      </c>
      <c r="AH49" s="100">
        <v>0.22942719219823965</v>
      </c>
      <c r="AI49" s="101">
        <v>0</v>
      </c>
      <c r="AJ49" s="114">
        <v>0</v>
      </c>
      <c r="AK49" s="115">
        <v>0</v>
      </c>
      <c r="AL49" s="104">
        <v>0</v>
      </c>
      <c r="AM49" s="105">
        <v>0</v>
      </c>
      <c r="AN49" s="106">
        <v>152547.77856899999</v>
      </c>
      <c r="AO49" s="107">
        <f t="shared" si="9"/>
        <v>0</v>
      </c>
      <c r="AP49" s="108">
        <f t="shared" si="9"/>
        <v>6.0256328268482873E-2</v>
      </c>
      <c r="AQ49" s="21"/>
      <c r="AR49" s="109">
        <v>4.1399999999999997</v>
      </c>
      <c r="AS49" s="110">
        <v>10481020.357922995</v>
      </c>
    </row>
    <row r="50" spans="1:45" s="22" customFormat="1" ht="15.75" x14ac:dyDescent="0.25">
      <c r="A50" s="79" t="s">
        <v>38</v>
      </c>
      <c r="B50" s="111">
        <v>807</v>
      </c>
      <c r="C50" s="81" t="s">
        <v>47</v>
      </c>
      <c r="D50" s="82">
        <v>1</v>
      </c>
      <c r="E50" s="82">
        <v>1.3064878965526914</v>
      </c>
      <c r="F50" s="83">
        <f t="shared" si="0"/>
        <v>1.0306487896552692</v>
      </c>
      <c r="G50" s="84">
        <v>2203.7912249999999</v>
      </c>
      <c r="H50" s="156">
        <v>482.63027827499997</v>
      </c>
      <c r="I50" s="154">
        <v>26.445494700000001</v>
      </c>
      <c r="J50" s="85">
        <v>190</v>
      </c>
      <c r="K50" s="86">
        <f t="shared" si="1"/>
        <v>3.6334681826166215</v>
      </c>
      <c r="L50" s="87">
        <f t="shared" si="2"/>
        <v>2.1939270020430137</v>
      </c>
      <c r="M50" s="87">
        <f t="shared" si="3"/>
        <v>0.29439844341043342</v>
      </c>
      <c r="N50" s="88">
        <f t="shared" si="4"/>
        <v>0.76227883621418668</v>
      </c>
      <c r="O50" s="89">
        <f t="shared" si="10"/>
        <v>4564221.019385309</v>
      </c>
      <c r="P50" s="89">
        <f t="shared" si="10"/>
        <v>603547.69172130199</v>
      </c>
      <c r="Q50" s="89">
        <f t="shared" si="10"/>
        <v>4437.7421106923548</v>
      </c>
      <c r="R50" s="90">
        <f t="shared" si="10"/>
        <v>82554.797961996417</v>
      </c>
      <c r="S50" s="112">
        <v>3.633468182616622</v>
      </c>
      <c r="T50" s="92">
        <v>0.48047001344741996</v>
      </c>
      <c r="U50" s="92">
        <v>3.5327813209252009E-3</v>
      </c>
      <c r="V50" s="92">
        <v>6.5719918129130167E-2</v>
      </c>
      <c r="W50" s="94">
        <v>0</v>
      </c>
      <c r="X50" s="95">
        <v>0.12439711677857979</v>
      </c>
      <c r="Y50" s="96">
        <f t="shared" si="6"/>
        <v>5254761.2511793002</v>
      </c>
      <c r="Z50" s="88">
        <f t="shared" si="7"/>
        <v>4.18</v>
      </c>
      <c r="AA50" s="97">
        <v>4934566.05</v>
      </c>
      <c r="AB50" s="98">
        <v>3.8966842105263155</v>
      </c>
      <c r="AC50" s="98">
        <v>3701.85</v>
      </c>
      <c r="AD50" s="98">
        <v>3.8966842105263151</v>
      </c>
      <c r="AE50" s="97">
        <v>4755000</v>
      </c>
      <c r="AF50" s="98">
        <v>3.785342807669041</v>
      </c>
      <c r="AG50" s="99">
        <v>-0.05</v>
      </c>
      <c r="AH50" s="100">
        <v>0.22942719219823965</v>
      </c>
      <c r="AI50" s="101">
        <v>0</v>
      </c>
      <c r="AJ50" s="114">
        <v>0</v>
      </c>
      <c r="AK50" s="115">
        <v>0</v>
      </c>
      <c r="AL50" s="104">
        <v>0</v>
      </c>
      <c r="AM50" s="105">
        <v>0</v>
      </c>
      <c r="AN50" s="106">
        <v>139852.16000000003</v>
      </c>
      <c r="AO50" s="107">
        <f t="shared" si="9"/>
        <v>0</v>
      </c>
      <c r="AP50" s="108">
        <f t="shared" si="9"/>
        <v>0.11133299011419139</v>
      </c>
      <c r="AQ50" s="21"/>
      <c r="AR50" s="109">
        <v>4.18</v>
      </c>
      <c r="AS50" s="110">
        <v>5250752.972684999</v>
      </c>
    </row>
    <row r="51" spans="1:45" s="22" customFormat="1" ht="15.75" x14ac:dyDescent="0.25">
      <c r="A51" s="79" t="s">
        <v>38</v>
      </c>
      <c r="B51" s="111">
        <v>393</v>
      </c>
      <c r="C51" s="81" t="s">
        <v>48</v>
      </c>
      <c r="D51" s="82">
        <v>1</v>
      </c>
      <c r="E51" s="82">
        <v>2.4265958436243764</v>
      </c>
      <c r="F51" s="83">
        <f t="shared" si="0"/>
        <v>1.1426595843624376</v>
      </c>
      <c r="G51" s="84">
        <v>2180.9561399999993</v>
      </c>
      <c r="H51" s="156">
        <v>462.36270167999987</v>
      </c>
      <c r="I51" s="154">
        <v>119.95258769999995</v>
      </c>
      <c r="J51" s="85">
        <v>150</v>
      </c>
      <c r="K51" s="86">
        <f t="shared" si="1"/>
        <v>4.0283530966271721</v>
      </c>
      <c r="L51" s="87">
        <f t="shared" si="2"/>
        <v>2.432362742224254</v>
      </c>
      <c r="M51" s="87">
        <f t="shared" si="3"/>
        <v>0.32639363317627568</v>
      </c>
      <c r="N51" s="88">
        <f t="shared" si="4"/>
        <v>0.84512321452211203</v>
      </c>
      <c r="O51" s="89">
        <f t="shared" si="10"/>
        <v>5007827.0095009133</v>
      </c>
      <c r="P51" s="89">
        <f t="shared" si="10"/>
        <v>641041.27110753022</v>
      </c>
      <c r="Q51" s="89">
        <f t="shared" si="10"/>
        <v>22316.503717730327</v>
      </c>
      <c r="R51" s="90">
        <f t="shared" si="10"/>
        <v>72258.034841640576</v>
      </c>
      <c r="S51" s="112">
        <v>4.0283530966271721</v>
      </c>
      <c r="T51" s="92">
        <v>0.51566090135154186</v>
      </c>
      <c r="U51" s="92">
        <v>1.7951649824695159E-2</v>
      </c>
      <c r="V51" s="92">
        <v>5.8125186404856755E-2</v>
      </c>
      <c r="W51" s="94">
        <v>0</v>
      </c>
      <c r="X51" s="95">
        <v>0.57681241827819907</v>
      </c>
      <c r="Y51" s="96">
        <f t="shared" si="6"/>
        <v>5743442.8191678151</v>
      </c>
      <c r="Z51" s="88">
        <f t="shared" si="7"/>
        <v>4.62</v>
      </c>
      <c r="AA51" s="97">
        <v>5256570.74</v>
      </c>
      <c r="AB51" s="98">
        <v>4.3844947368421057</v>
      </c>
      <c r="AC51" s="98">
        <v>4165.2700000000004</v>
      </c>
      <c r="AD51" s="98">
        <v>4.3844947368421057</v>
      </c>
      <c r="AE51" s="97">
        <v>5450000</v>
      </c>
      <c r="AF51" s="98">
        <v>4.3840420875093491</v>
      </c>
      <c r="AG51" s="99">
        <v>-0.05</v>
      </c>
      <c r="AH51" s="100">
        <v>0.22942719219823965</v>
      </c>
      <c r="AI51" s="101">
        <v>0</v>
      </c>
      <c r="AJ51" s="114">
        <v>0</v>
      </c>
      <c r="AK51" s="115">
        <v>0</v>
      </c>
      <c r="AL51" s="104">
        <v>0</v>
      </c>
      <c r="AM51" s="105">
        <v>458670.46466262819</v>
      </c>
      <c r="AN51" s="106">
        <v>131071.12000000001</v>
      </c>
      <c r="AO51" s="107">
        <f t="shared" si="9"/>
        <v>0.36895974704191409</v>
      </c>
      <c r="AP51" s="108">
        <f t="shared" si="9"/>
        <v>0.10543510211687862</v>
      </c>
      <c r="AQ51" s="21"/>
      <c r="AR51" s="109">
        <v>4.62</v>
      </c>
      <c r="AS51" s="110">
        <v>5743329.8990759989</v>
      </c>
    </row>
    <row r="52" spans="1:45" s="22" customFormat="1" ht="15.75" x14ac:dyDescent="0.25">
      <c r="A52" s="79" t="s">
        <v>38</v>
      </c>
      <c r="B52" s="111">
        <v>808</v>
      </c>
      <c r="C52" s="81" t="s">
        <v>49</v>
      </c>
      <c r="D52" s="82">
        <v>1</v>
      </c>
      <c r="E52" s="82">
        <v>2.0661381070705569</v>
      </c>
      <c r="F52" s="83">
        <f t="shared" si="0"/>
        <v>1.1066138107070558</v>
      </c>
      <c r="G52" s="84">
        <v>3402.2999999999988</v>
      </c>
      <c r="H52" s="156">
        <v>697.47149999999965</v>
      </c>
      <c r="I52" s="154">
        <v>217.74719999999994</v>
      </c>
      <c r="J52" s="85">
        <v>200</v>
      </c>
      <c r="K52" s="86">
        <f t="shared" si="1"/>
        <v>3.9012766637926295</v>
      </c>
      <c r="L52" s="87">
        <f t="shared" si="2"/>
        <v>2.3556326311274138</v>
      </c>
      <c r="M52" s="87">
        <f t="shared" si="3"/>
        <v>0.3160973811822102</v>
      </c>
      <c r="N52" s="88">
        <f t="shared" si="4"/>
        <v>0.81846337591534968</v>
      </c>
      <c r="O52" s="89">
        <f t="shared" si="10"/>
        <v>7565788.7481363462</v>
      </c>
      <c r="P52" s="89">
        <f t="shared" si="10"/>
        <v>936502.37606838834</v>
      </c>
      <c r="Q52" s="89">
        <f t="shared" si="10"/>
        <v>39232.712217462591</v>
      </c>
      <c r="R52" s="90">
        <f t="shared" si="10"/>
        <v>93304.824854349863</v>
      </c>
      <c r="S52" s="112">
        <v>3.9012766637926295</v>
      </c>
      <c r="T52" s="92">
        <v>0.48290468938111974</v>
      </c>
      <c r="U52" s="92">
        <v>2.0230232395661456E-2</v>
      </c>
      <c r="V52" s="92">
        <v>4.8112357870578722E-2</v>
      </c>
      <c r="W52" s="94">
        <v>0</v>
      </c>
      <c r="X52" s="95">
        <v>0.42896676354621022</v>
      </c>
      <c r="Y52" s="96">
        <f t="shared" si="6"/>
        <v>8634828.6612765472</v>
      </c>
      <c r="Z52" s="88">
        <f t="shared" si="7"/>
        <v>4.45</v>
      </c>
      <c r="AA52" s="97">
        <v>7323719</v>
      </c>
      <c r="AB52" s="98">
        <v>3.8258947368421055</v>
      </c>
      <c r="AC52" s="98">
        <v>3634.6</v>
      </c>
      <c r="AD52" s="98">
        <v>3.825894736842105</v>
      </c>
      <c r="AE52" s="97">
        <v>7323000</v>
      </c>
      <c r="AF52" s="98">
        <v>3.7760833615650107</v>
      </c>
      <c r="AG52" s="99">
        <v>-0.05</v>
      </c>
      <c r="AH52" s="100">
        <v>0.22942719219823965</v>
      </c>
      <c r="AI52" s="101">
        <v>0</v>
      </c>
      <c r="AJ52" s="114">
        <v>0</v>
      </c>
      <c r="AK52" s="115">
        <v>0</v>
      </c>
      <c r="AL52" s="104">
        <v>0</v>
      </c>
      <c r="AM52" s="105">
        <v>0</v>
      </c>
      <c r="AN52" s="106">
        <v>139721.25</v>
      </c>
      <c r="AO52" s="107">
        <f t="shared" si="9"/>
        <v>0</v>
      </c>
      <c r="AP52" s="108">
        <f t="shared" si="9"/>
        <v>7.2046850659847769E-2</v>
      </c>
      <c r="AQ52" s="21"/>
      <c r="AR52" s="109">
        <v>4.45</v>
      </c>
      <c r="AS52" s="110">
        <v>8629933.9499999974</v>
      </c>
    </row>
    <row r="53" spans="1:45" s="22" customFormat="1" ht="15.75" x14ac:dyDescent="0.25">
      <c r="A53" s="79" t="s">
        <v>38</v>
      </c>
      <c r="B53" s="111">
        <v>394</v>
      </c>
      <c r="C53" s="81" t="s">
        <v>50</v>
      </c>
      <c r="D53" s="82">
        <v>1</v>
      </c>
      <c r="E53" s="82">
        <v>2.64996400287977</v>
      </c>
      <c r="F53" s="83">
        <f t="shared" si="0"/>
        <v>1.1649964002879769</v>
      </c>
      <c r="G53" s="84">
        <v>4242.2315733333353</v>
      </c>
      <c r="H53" s="156">
        <v>920.56425141333364</v>
      </c>
      <c r="I53" s="154">
        <v>241.80719968000011</v>
      </c>
      <c r="J53" s="85">
        <v>330</v>
      </c>
      <c r="K53" s="86">
        <f t="shared" si="1"/>
        <v>4.1070997179602813</v>
      </c>
      <c r="L53" s="87">
        <f t="shared" si="2"/>
        <v>2.4799107955384159</v>
      </c>
      <c r="M53" s="87">
        <f t="shared" si="3"/>
        <v>0.33277400630165788</v>
      </c>
      <c r="N53" s="88">
        <f t="shared" si="4"/>
        <v>0.86164376179228908</v>
      </c>
      <c r="O53" s="89">
        <f t="shared" si="10"/>
        <v>9931262.8160649389</v>
      </c>
      <c r="P53" s="89">
        <f t="shared" si="10"/>
        <v>1301262.8182879998</v>
      </c>
      <c r="Q53" s="89">
        <f t="shared" si="10"/>
        <v>45866.275836356202</v>
      </c>
      <c r="R53" s="90">
        <f t="shared" si="10"/>
        <v>162075.19159312957</v>
      </c>
      <c r="S53" s="112">
        <v>4.1070997179602822</v>
      </c>
      <c r="T53" s="92">
        <v>0.53814064263183625</v>
      </c>
      <c r="U53" s="92">
        <v>1.89681183591945E-2</v>
      </c>
      <c r="V53" s="92">
        <v>6.7026619475191271E-2</v>
      </c>
      <c r="W53" s="94">
        <v>0.11299014197225965</v>
      </c>
      <c r="X53" s="95">
        <v>0.6700765426944999</v>
      </c>
      <c r="Y53" s="96">
        <f t="shared" si="6"/>
        <v>11440467.101782424</v>
      </c>
      <c r="Z53" s="88">
        <f t="shared" si="7"/>
        <v>4.84</v>
      </c>
      <c r="AA53" s="97">
        <v>13015205.76</v>
      </c>
      <c r="AB53" s="98">
        <v>5.3853052631578944</v>
      </c>
      <c r="AC53" s="98">
        <v>5116.04</v>
      </c>
      <c r="AD53" s="98">
        <v>5.3853052631578944</v>
      </c>
      <c r="AE53" s="97">
        <v>13015206</v>
      </c>
      <c r="AF53" s="98">
        <v>5.3824724893319589</v>
      </c>
      <c r="AG53" s="99">
        <v>-0.05</v>
      </c>
      <c r="AH53" s="100">
        <v>0.22942719219823965</v>
      </c>
      <c r="AI53" s="101">
        <v>0.27000000000000046</v>
      </c>
      <c r="AJ53" s="114">
        <v>0</v>
      </c>
      <c r="AK53" s="115">
        <v>652879.43913600035</v>
      </c>
      <c r="AL53" s="104">
        <v>0</v>
      </c>
      <c r="AM53" s="105">
        <v>704159.5990968144</v>
      </c>
      <c r="AN53" s="106">
        <v>204531.77</v>
      </c>
      <c r="AO53" s="107">
        <f t="shared" si="9"/>
        <v>0.29120704430169025</v>
      </c>
      <c r="AP53" s="108">
        <f t="shared" si="9"/>
        <v>8.4584648542587154E-2</v>
      </c>
      <c r="AQ53" s="21"/>
      <c r="AR53" s="109">
        <v>5.1100000000000003</v>
      </c>
      <c r="AS53" s="110">
        <v>12356347.903648004</v>
      </c>
    </row>
    <row r="54" spans="1:45" s="22" customFormat="1" ht="15.75" x14ac:dyDescent="0.25">
      <c r="A54" s="79" t="s">
        <v>51</v>
      </c>
      <c r="B54" s="111">
        <v>889</v>
      </c>
      <c r="C54" s="81" t="s">
        <v>52</v>
      </c>
      <c r="D54" s="82">
        <v>1</v>
      </c>
      <c r="E54" s="82">
        <v>2.4540413612922101</v>
      </c>
      <c r="F54" s="83">
        <f t="shared" si="0"/>
        <v>1.1454041361292211</v>
      </c>
      <c r="G54" s="84">
        <v>2997.7228033333331</v>
      </c>
      <c r="H54" s="156">
        <v>485.63109413999996</v>
      </c>
      <c r="I54" s="154">
        <v>1271.034468613333</v>
      </c>
      <c r="J54" s="85">
        <v>160</v>
      </c>
      <c r="K54" s="86">
        <f t="shared" si="1"/>
        <v>4.0380287898606424</v>
      </c>
      <c r="L54" s="87">
        <f t="shared" si="2"/>
        <v>2.4382050294224618</v>
      </c>
      <c r="M54" s="87">
        <f t="shared" si="3"/>
        <v>0.32717759738999264</v>
      </c>
      <c r="N54" s="88">
        <f t="shared" si="4"/>
        <v>0.8471531142781803</v>
      </c>
      <c r="O54" s="89">
        <f t="shared" si="10"/>
        <v>6899787.8608125979</v>
      </c>
      <c r="P54" s="89">
        <f t="shared" si="10"/>
        <v>674918.86042036605</v>
      </c>
      <c r="Q54" s="89">
        <f t="shared" si="10"/>
        <v>237036.78207524246</v>
      </c>
      <c r="R54" s="90">
        <f t="shared" si="10"/>
        <v>77260.364022170048</v>
      </c>
      <c r="S54" s="112">
        <v>4.0380287898606424</v>
      </c>
      <c r="T54" s="92">
        <v>0.39498921476643883</v>
      </c>
      <c r="U54" s="92">
        <v>0.13872330129335686</v>
      </c>
      <c r="V54" s="92">
        <v>4.5215821200609171E-2</v>
      </c>
      <c r="W54" s="94">
        <v>0</v>
      </c>
      <c r="X54" s="95">
        <v>0.58610287970790864</v>
      </c>
      <c r="Y54" s="96">
        <f t="shared" si="6"/>
        <v>7889003.8673303761</v>
      </c>
      <c r="Z54" s="88">
        <f t="shared" si="7"/>
        <v>4.62</v>
      </c>
      <c r="AA54" s="97">
        <v>7829293.2699999996</v>
      </c>
      <c r="AB54" s="98">
        <v>4.6587684210526312</v>
      </c>
      <c r="AC54" s="98">
        <v>4425.83</v>
      </c>
      <c r="AD54" s="98">
        <v>4.6587684210526312</v>
      </c>
      <c r="AE54" s="97">
        <v>7829000</v>
      </c>
      <c r="AF54" s="98">
        <v>4.5818404903967256</v>
      </c>
      <c r="AG54" s="99">
        <v>-0.05</v>
      </c>
      <c r="AH54" s="100">
        <v>0.22942719219823965</v>
      </c>
      <c r="AI54" s="101">
        <v>0</v>
      </c>
      <c r="AJ54" s="114">
        <v>0</v>
      </c>
      <c r="AK54" s="115">
        <v>0</v>
      </c>
      <c r="AL54" s="104">
        <v>0</v>
      </c>
      <c r="AM54" s="105">
        <v>155835.61947362655</v>
      </c>
      <c r="AN54" s="106">
        <v>158280.26</v>
      </c>
      <c r="AO54" s="107">
        <f t="shared" si="9"/>
        <v>9.120116887856923E-2</v>
      </c>
      <c r="AP54" s="108">
        <f t="shared" si="9"/>
        <v>9.2631869216824772E-2</v>
      </c>
      <c r="AQ54" s="21"/>
      <c r="AR54" s="109">
        <v>4.62</v>
      </c>
      <c r="AS54" s="110">
        <v>7894203.2302979995</v>
      </c>
    </row>
    <row r="55" spans="1:45" s="22" customFormat="1" ht="15.75" x14ac:dyDescent="0.25">
      <c r="A55" s="79" t="s">
        <v>51</v>
      </c>
      <c r="B55" s="111">
        <v>890</v>
      </c>
      <c r="C55" s="81" t="s">
        <v>53</v>
      </c>
      <c r="D55" s="82">
        <v>1</v>
      </c>
      <c r="E55" s="82">
        <v>1.5658490016723428</v>
      </c>
      <c r="F55" s="83">
        <f t="shared" si="0"/>
        <v>1.0565849001672343</v>
      </c>
      <c r="G55" s="84">
        <v>2084.4279966666668</v>
      </c>
      <c r="H55" s="156">
        <v>523.1914271633334</v>
      </c>
      <c r="I55" s="154">
        <v>125.0656798</v>
      </c>
      <c r="J55" s="85">
        <v>140</v>
      </c>
      <c r="K55" s="86">
        <f t="shared" si="1"/>
        <v>3.7249038232266245</v>
      </c>
      <c r="L55" s="87">
        <f t="shared" si="2"/>
        <v>2.2491368210922404</v>
      </c>
      <c r="M55" s="87">
        <f t="shared" si="3"/>
        <v>0.30180693274208775</v>
      </c>
      <c r="N55" s="88">
        <f t="shared" si="4"/>
        <v>0.78146146014527007</v>
      </c>
      <c r="O55" s="89">
        <f t="shared" si="10"/>
        <v>4425647.4739938397</v>
      </c>
      <c r="P55" s="89">
        <f t="shared" si="10"/>
        <v>670735.58888832573</v>
      </c>
      <c r="Q55" s="89">
        <f t="shared" si="10"/>
        <v>21515.042850692989</v>
      </c>
      <c r="R55" s="90">
        <f t="shared" si="10"/>
        <v>62360.624519592551</v>
      </c>
      <c r="S55" s="112">
        <v>3.7249038232266245</v>
      </c>
      <c r="T55" s="92">
        <v>0.5645333420941524</v>
      </c>
      <c r="U55" s="92">
        <v>1.8108415964525258E-2</v>
      </c>
      <c r="V55" s="92">
        <v>5.2486631630017079E-2</v>
      </c>
      <c r="W55" s="94">
        <v>0</v>
      </c>
      <c r="X55" s="95">
        <v>0.23349944472487749</v>
      </c>
      <c r="Y55" s="96">
        <f t="shared" si="6"/>
        <v>5180258.7302524503</v>
      </c>
      <c r="Z55" s="88">
        <f t="shared" si="7"/>
        <v>4.3600000000000003</v>
      </c>
      <c r="AA55" s="97">
        <v>5338610.42</v>
      </c>
      <c r="AB55" s="98">
        <v>4.5209894736842102</v>
      </c>
      <c r="AC55" s="98">
        <v>4294.9399999999996</v>
      </c>
      <c r="AD55" s="98">
        <v>4.5209894736842093</v>
      </c>
      <c r="AE55" s="97">
        <v>5317000</v>
      </c>
      <c r="AF55" s="98">
        <v>4.4751222831182798</v>
      </c>
      <c r="AG55" s="99">
        <v>-0.05</v>
      </c>
      <c r="AH55" s="100">
        <v>0.22942719219823965</v>
      </c>
      <c r="AI55" s="101">
        <v>0</v>
      </c>
      <c r="AJ55" s="114">
        <v>0</v>
      </c>
      <c r="AK55" s="115">
        <v>0</v>
      </c>
      <c r="AL55" s="104">
        <v>0</v>
      </c>
      <c r="AM55" s="105">
        <v>0</v>
      </c>
      <c r="AN55" s="106">
        <v>113483.06745599999</v>
      </c>
      <c r="AO55" s="107">
        <f t="shared" si="9"/>
        <v>0</v>
      </c>
      <c r="AP55" s="108">
        <f t="shared" si="9"/>
        <v>9.5514501397209031E-2</v>
      </c>
      <c r="AQ55" s="21"/>
      <c r="AR55" s="109">
        <v>4.3600000000000003</v>
      </c>
      <c r="AS55" s="110">
        <v>5180220.4573160009</v>
      </c>
    </row>
    <row r="56" spans="1:45" s="22" customFormat="1" ht="15.75" x14ac:dyDescent="0.25">
      <c r="A56" s="79" t="s">
        <v>51</v>
      </c>
      <c r="B56" s="111">
        <v>350</v>
      </c>
      <c r="C56" s="81" t="s">
        <v>54</v>
      </c>
      <c r="D56" s="82">
        <v>1.0197153733560675</v>
      </c>
      <c r="E56" s="82">
        <v>1.7681642006622036</v>
      </c>
      <c r="F56" s="83">
        <f t="shared" si="0"/>
        <v>1.0925887187510743</v>
      </c>
      <c r="G56" s="84">
        <v>5216.7333333333354</v>
      </c>
      <c r="H56" s="156">
        <v>871.19446666666693</v>
      </c>
      <c r="I56" s="154">
        <v>1455.4686000000004</v>
      </c>
      <c r="J56" s="85">
        <v>300</v>
      </c>
      <c r="K56" s="86">
        <f t="shared" si="1"/>
        <v>3.8518323468809723</v>
      </c>
      <c r="L56" s="87">
        <f t="shared" si="2"/>
        <v>2.3257776230420153</v>
      </c>
      <c r="M56" s="87">
        <f t="shared" si="3"/>
        <v>0.31209120052981731</v>
      </c>
      <c r="N56" s="88">
        <f t="shared" si="4"/>
        <v>0.80809026833368902</v>
      </c>
      <c r="O56" s="89">
        <f t="shared" si="10"/>
        <v>11453569.853079759</v>
      </c>
      <c r="P56" s="89">
        <f t="shared" si="10"/>
        <v>1154936.6196580734</v>
      </c>
      <c r="Q56" s="89">
        <f t="shared" si="10"/>
        <v>258916.19734324797</v>
      </c>
      <c r="R56" s="90">
        <f t="shared" si="10"/>
        <v>138183.43588506084</v>
      </c>
      <c r="S56" s="112">
        <v>3.8518323468809723</v>
      </c>
      <c r="T56" s="92">
        <v>0.38840486304801647</v>
      </c>
      <c r="U56" s="92">
        <v>8.7073444947819018E-2</v>
      </c>
      <c r="V56" s="92">
        <v>4.6471050945056276E-2</v>
      </c>
      <c r="W56" s="94">
        <v>0</v>
      </c>
      <c r="X56" s="95">
        <v>0.37064527327523855</v>
      </c>
      <c r="Y56" s="96">
        <f t="shared" si="6"/>
        <v>13005606.105966141</v>
      </c>
      <c r="Z56" s="88">
        <f t="shared" si="7"/>
        <v>4.37</v>
      </c>
      <c r="AA56" s="97">
        <v>13570529.610000001</v>
      </c>
      <c r="AB56" s="98">
        <v>4.6636526315789482</v>
      </c>
      <c r="AC56" s="98">
        <v>4430.47</v>
      </c>
      <c r="AD56" s="98">
        <v>4.6636526315789473</v>
      </c>
      <c r="AE56" s="97">
        <v>13568000</v>
      </c>
      <c r="AF56" s="98">
        <v>4.5629146155186158</v>
      </c>
      <c r="AG56" s="99">
        <v>-0.05</v>
      </c>
      <c r="AH56" s="100">
        <v>0.22942719219823965</v>
      </c>
      <c r="AI56" s="101">
        <v>0</v>
      </c>
      <c r="AJ56" s="114">
        <v>0</v>
      </c>
      <c r="AK56" s="115">
        <v>0</v>
      </c>
      <c r="AL56" s="104">
        <v>0</v>
      </c>
      <c r="AM56" s="105">
        <v>251619.50928303003</v>
      </c>
      <c r="AN56" s="106">
        <v>299512.01000000007</v>
      </c>
      <c r="AO56" s="107">
        <f t="shared" si="9"/>
        <v>8.4619570788410967E-2</v>
      </c>
      <c r="AP56" s="108">
        <f t="shared" si="9"/>
        <v>0.10072580542101697</v>
      </c>
      <c r="AQ56" s="21"/>
      <c r="AR56" s="109">
        <v>4.37</v>
      </c>
      <c r="AS56" s="110">
        <v>12994361.060000006</v>
      </c>
    </row>
    <row r="57" spans="1:45" s="22" customFormat="1" ht="15.75" x14ac:dyDescent="0.25">
      <c r="A57" s="79" t="s">
        <v>51</v>
      </c>
      <c r="B57" s="111">
        <v>351</v>
      </c>
      <c r="C57" s="81" t="s">
        <v>55</v>
      </c>
      <c r="D57" s="82">
        <v>1.0197153733560675</v>
      </c>
      <c r="E57" s="82">
        <v>1.6045002945218929</v>
      </c>
      <c r="F57" s="83">
        <f t="shared" si="0"/>
        <v>1.0762223281370433</v>
      </c>
      <c r="G57" s="84">
        <v>3365.9333333333338</v>
      </c>
      <c r="H57" s="156">
        <v>511.62186666666668</v>
      </c>
      <c r="I57" s="154">
        <v>615.96580000000006</v>
      </c>
      <c r="J57" s="85">
        <v>190</v>
      </c>
      <c r="K57" s="86">
        <f t="shared" si="1"/>
        <v>3.7941339726556969</v>
      </c>
      <c r="L57" s="87">
        <f t="shared" si="2"/>
        <v>2.2909387267521204</v>
      </c>
      <c r="M57" s="87">
        <f t="shared" si="3"/>
        <v>0.30741624241665688</v>
      </c>
      <c r="N57" s="88">
        <f t="shared" si="4"/>
        <v>0.79598551129568462</v>
      </c>
      <c r="O57" s="89">
        <f t="shared" si="10"/>
        <v>7279357.1455257144</v>
      </c>
      <c r="P57" s="89">
        <f t="shared" si="10"/>
        <v>668093.77824592951</v>
      </c>
      <c r="Q57" s="89">
        <f t="shared" si="10"/>
        <v>107933.9982651069</v>
      </c>
      <c r="R57" s="90">
        <f t="shared" si="10"/>
        <v>86205.230873322638</v>
      </c>
      <c r="S57" s="112">
        <v>3.7941339726556969</v>
      </c>
      <c r="T57" s="92">
        <v>0.34822268646632221</v>
      </c>
      <c r="U57" s="92">
        <v>5.6257172362248212E-2</v>
      </c>
      <c r="V57" s="92">
        <v>4.4931741709930889E-2</v>
      </c>
      <c r="W57" s="94">
        <v>0</v>
      </c>
      <c r="X57" s="95">
        <v>0.30054470594789384</v>
      </c>
      <c r="Y57" s="96">
        <f t="shared" si="6"/>
        <v>8141590.1529100742</v>
      </c>
      <c r="Z57" s="88">
        <f t="shared" si="7"/>
        <v>4.24</v>
      </c>
      <c r="AA57" s="97">
        <v>6261995.9500000002</v>
      </c>
      <c r="AB57" s="98">
        <v>3.2875684210526317</v>
      </c>
      <c r="AC57" s="98">
        <v>3123.19</v>
      </c>
      <c r="AD57" s="98">
        <v>3.2875684210526317</v>
      </c>
      <c r="AE57" s="97">
        <v>8605130.4500000011</v>
      </c>
      <c r="AF57" s="98">
        <v>4.4851512471189663</v>
      </c>
      <c r="AG57" s="99">
        <v>-0.05</v>
      </c>
      <c r="AH57" s="100">
        <v>0.22942719219823965</v>
      </c>
      <c r="AI57" s="101">
        <v>1.9999999999999574E-2</v>
      </c>
      <c r="AJ57" s="114">
        <v>0</v>
      </c>
      <c r="AK57" s="115">
        <v>38371.639999998733</v>
      </c>
      <c r="AL57" s="104">
        <v>0</v>
      </c>
      <c r="AM57" s="105">
        <v>121618.10141079915</v>
      </c>
      <c r="AN57" s="106">
        <v>121625.46000000002</v>
      </c>
      <c r="AO57" s="107">
        <f t="shared" si="9"/>
        <v>6.3389576995301289E-2</v>
      </c>
      <c r="AP57" s="108">
        <f t="shared" si="9"/>
        <v>6.3393412426469134E-2</v>
      </c>
      <c r="AQ57" s="21"/>
      <c r="AR57" s="109">
        <v>4.26</v>
      </c>
      <c r="AS57" s="110">
        <v>8173159.3200000003</v>
      </c>
    </row>
    <row r="58" spans="1:45" s="22" customFormat="1" ht="15.75" x14ac:dyDescent="0.25">
      <c r="A58" s="79" t="s">
        <v>51</v>
      </c>
      <c r="B58" s="111">
        <v>895</v>
      </c>
      <c r="C58" s="81" t="s">
        <v>56</v>
      </c>
      <c r="D58" s="82">
        <v>1.0131034419296032</v>
      </c>
      <c r="E58" s="82">
        <v>1.9599271612523197</v>
      </c>
      <c r="F58" s="83">
        <f t="shared" si="0"/>
        <v>1.1064754696689145</v>
      </c>
      <c r="G58" s="84">
        <v>5826.1929800000007</v>
      </c>
      <c r="H58" s="156">
        <v>501.05259627999999</v>
      </c>
      <c r="I58" s="154">
        <v>367.05015774000003</v>
      </c>
      <c r="J58" s="85">
        <v>240</v>
      </c>
      <c r="K58" s="86">
        <f t="shared" si="1"/>
        <v>3.9007889537545624</v>
      </c>
      <c r="L58" s="87">
        <f t="shared" si="2"/>
        <v>2.3553381465831973</v>
      </c>
      <c r="M58" s="87">
        <f t="shared" si="3"/>
        <v>0.31605786492148458</v>
      </c>
      <c r="N58" s="88">
        <f t="shared" si="4"/>
        <v>0.8183610574081982</v>
      </c>
      <c r="O58" s="89">
        <f t="shared" si="10"/>
        <v>12954247.054731037</v>
      </c>
      <c r="P58" s="89">
        <f t="shared" si="10"/>
        <v>672684.52727381547</v>
      </c>
      <c r="Q58" s="89">
        <f t="shared" si="10"/>
        <v>66125.180829407167</v>
      </c>
      <c r="R58" s="90">
        <f t="shared" si="10"/>
        <v>111951.7926534415</v>
      </c>
      <c r="S58" s="112">
        <v>3.9007889537545628</v>
      </c>
      <c r="T58" s="92">
        <v>0.20255908060615493</v>
      </c>
      <c r="U58" s="92">
        <v>1.9911645490053528E-2</v>
      </c>
      <c r="V58" s="92">
        <v>3.3710976353201326E-2</v>
      </c>
      <c r="W58" s="94">
        <v>0</v>
      </c>
      <c r="X58" s="95">
        <v>0.40002278871275454</v>
      </c>
      <c r="Y58" s="96">
        <f t="shared" si="6"/>
        <v>13805008.555487702</v>
      </c>
      <c r="Z58" s="88">
        <f t="shared" si="7"/>
        <v>4.16</v>
      </c>
      <c r="AA58" s="97">
        <v>14016665.65</v>
      </c>
      <c r="AB58" s="98">
        <v>4.2605789473684208</v>
      </c>
      <c r="AC58" s="98">
        <v>4047.55</v>
      </c>
      <c r="AD58" s="98">
        <v>4.2605789473684217</v>
      </c>
      <c r="AE58" s="97">
        <v>13024000</v>
      </c>
      <c r="AF58" s="98">
        <v>3.9217929933755027</v>
      </c>
      <c r="AG58" s="99">
        <v>-0.05</v>
      </c>
      <c r="AH58" s="100">
        <v>0.22942719219823965</v>
      </c>
      <c r="AI58" s="101">
        <v>0</v>
      </c>
      <c r="AJ58" s="114">
        <v>0</v>
      </c>
      <c r="AK58" s="115">
        <v>0</v>
      </c>
      <c r="AL58" s="104">
        <v>0</v>
      </c>
      <c r="AM58" s="105">
        <v>96982.405527267692</v>
      </c>
      <c r="AN58" s="106">
        <v>117939.83999999998</v>
      </c>
      <c r="AO58" s="107">
        <f t="shared" si="9"/>
        <v>2.9203387475241101E-2</v>
      </c>
      <c r="AP58" s="108">
        <f t="shared" si="9"/>
        <v>3.5514099980945013E-2</v>
      </c>
      <c r="AQ58" s="21"/>
      <c r="AR58" s="109">
        <v>4.16</v>
      </c>
      <c r="AS58" s="110">
        <v>13815068.794176003</v>
      </c>
    </row>
    <row r="59" spans="1:45" s="22" customFormat="1" ht="15.75" x14ac:dyDescent="0.25">
      <c r="A59" s="79" t="s">
        <v>51</v>
      </c>
      <c r="B59" s="111">
        <v>896</v>
      </c>
      <c r="C59" s="81" t="s">
        <v>57</v>
      </c>
      <c r="D59" s="82">
        <v>1.0131034419296032</v>
      </c>
      <c r="E59" s="82">
        <v>1.8972566443918397</v>
      </c>
      <c r="F59" s="83">
        <f t="shared" si="0"/>
        <v>1.1002084179828666</v>
      </c>
      <c r="G59" s="84">
        <v>5185.3666666666659</v>
      </c>
      <c r="H59" s="156">
        <v>591.13179999999988</v>
      </c>
      <c r="I59" s="154">
        <v>238.52686666666662</v>
      </c>
      <c r="J59" s="85">
        <v>290</v>
      </c>
      <c r="K59" s="86">
        <f t="shared" si="1"/>
        <v>3.8786949745750157</v>
      </c>
      <c r="L59" s="87">
        <f t="shared" si="2"/>
        <v>2.3419975653345464</v>
      </c>
      <c r="M59" s="87">
        <f t="shared" si="3"/>
        <v>0.31426772042254003</v>
      </c>
      <c r="N59" s="88">
        <f t="shared" si="4"/>
        <v>0.81372587914603522</v>
      </c>
      <c r="O59" s="89">
        <f t="shared" si="10"/>
        <v>11464099.709857414</v>
      </c>
      <c r="P59" s="89">
        <f t="shared" si="10"/>
        <v>789124.66474334185</v>
      </c>
      <c r="Q59" s="89">
        <f t="shared" si="10"/>
        <v>42727.937948712752</v>
      </c>
      <c r="R59" s="90">
        <f t="shared" si="10"/>
        <v>134508.88782283961</v>
      </c>
      <c r="S59" s="112">
        <v>3.8786949745750152</v>
      </c>
      <c r="T59" s="92">
        <v>0.26698772244813834</v>
      </c>
      <c r="U59" s="92">
        <v>1.445631513943684E-2</v>
      </c>
      <c r="V59" s="92">
        <v>4.5508933142436127E-2</v>
      </c>
      <c r="W59" s="94">
        <v>0</v>
      </c>
      <c r="X59" s="95">
        <v>0.38305590132148337</v>
      </c>
      <c r="Y59" s="96">
        <f t="shared" si="6"/>
        <v>12430461.200372308</v>
      </c>
      <c r="Z59" s="88">
        <f t="shared" si="7"/>
        <v>4.21</v>
      </c>
      <c r="AA59" s="97">
        <v>13393372.889999999</v>
      </c>
      <c r="AB59" s="98">
        <v>4.5788526315789468</v>
      </c>
      <c r="AC59" s="98">
        <v>4349.91</v>
      </c>
      <c r="AD59" s="98">
        <v>4.5788526315789468</v>
      </c>
      <c r="AE59" s="97">
        <v>13152000</v>
      </c>
      <c r="AF59" s="98">
        <v>4.4497690701126222</v>
      </c>
      <c r="AG59" s="99">
        <v>-0.05</v>
      </c>
      <c r="AH59" s="100">
        <v>0.22942719219823965</v>
      </c>
      <c r="AI59" s="101">
        <v>2.0000000000000462E-2</v>
      </c>
      <c r="AJ59" s="114">
        <v>0</v>
      </c>
      <c r="AK59" s="115">
        <v>59113.179999999702</v>
      </c>
      <c r="AL59" s="104">
        <v>0</v>
      </c>
      <c r="AM59" s="105">
        <v>79280.250084006664</v>
      </c>
      <c r="AN59" s="106">
        <v>130587.76</v>
      </c>
      <c r="AO59" s="107">
        <f t="shared" si="9"/>
        <v>2.682320595305706E-2</v>
      </c>
      <c r="AP59" s="108">
        <f t="shared" si="9"/>
        <v>4.4182282191551875E-2</v>
      </c>
      <c r="AQ59" s="21"/>
      <c r="AR59" s="109">
        <v>4.2300000000000004</v>
      </c>
      <c r="AS59" s="110">
        <v>12502437.569999998</v>
      </c>
    </row>
    <row r="60" spans="1:45" s="22" customFormat="1" ht="15.75" x14ac:dyDescent="0.25">
      <c r="A60" s="79" t="s">
        <v>51</v>
      </c>
      <c r="B60" s="111">
        <v>909</v>
      </c>
      <c r="C60" s="81" t="s">
        <v>58</v>
      </c>
      <c r="D60" s="82">
        <v>1</v>
      </c>
      <c r="E60" s="82">
        <v>1.3838235980572671</v>
      </c>
      <c r="F60" s="83">
        <f t="shared" si="0"/>
        <v>1.0383823598057267</v>
      </c>
      <c r="G60" s="84">
        <v>6585.9543850000009</v>
      </c>
      <c r="H60" s="156">
        <v>691.52521042500007</v>
      </c>
      <c r="I60" s="154">
        <v>210.75054032000003</v>
      </c>
      <c r="J60" s="85">
        <v>330</v>
      </c>
      <c r="K60" s="86">
        <f t="shared" si="1"/>
        <v>3.6607322529398592</v>
      </c>
      <c r="L60" s="87">
        <f t="shared" si="2"/>
        <v>2.2103893396943857</v>
      </c>
      <c r="M60" s="87">
        <f t="shared" si="3"/>
        <v>0.29660748982580987</v>
      </c>
      <c r="N60" s="88">
        <f t="shared" si="4"/>
        <v>0.76799866717235754</v>
      </c>
      <c r="O60" s="89">
        <f t="shared" si="10"/>
        <v>13742366.911129313</v>
      </c>
      <c r="P60" s="89">
        <f t="shared" si="10"/>
        <v>871267.77335440204</v>
      </c>
      <c r="Q60" s="89">
        <f t="shared" si="10"/>
        <v>35630.807583936548</v>
      </c>
      <c r="R60" s="90">
        <f t="shared" si="10"/>
        <v>144460.54929512044</v>
      </c>
      <c r="S60" s="112">
        <v>3.6607322529398592</v>
      </c>
      <c r="T60" s="92">
        <v>0.23209088066791045</v>
      </c>
      <c r="U60" s="92">
        <v>9.491439674425917E-3</v>
      </c>
      <c r="V60" s="92">
        <v>3.8481827439331394E-2</v>
      </c>
      <c r="W60" s="94">
        <v>0</v>
      </c>
      <c r="X60" s="95">
        <v>0.14566605831199331</v>
      </c>
      <c r="Y60" s="96">
        <f t="shared" si="6"/>
        <v>14793726.041362772</v>
      </c>
      <c r="Z60" s="88">
        <f t="shared" si="7"/>
        <v>3.94</v>
      </c>
      <c r="AA60" s="97">
        <v>13181132.439999999</v>
      </c>
      <c r="AB60" s="98">
        <v>3.5002210526315789</v>
      </c>
      <c r="AC60" s="98">
        <v>3325.21</v>
      </c>
      <c r="AD60" s="98">
        <v>3.5002210526315789</v>
      </c>
      <c r="AE60" s="97">
        <v>13846000</v>
      </c>
      <c r="AF60" s="98">
        <v>3.6883383409852506</v>
      </c>
      <c r="AG60" s="99">
        <v>-0.05</v>
      </c>
      <c r="AH60" s="100">
        <v>0.22942719219823965</v>
      </c>
      <c r="AI60" s="101">
        <v>0</v>
      </c>
      <c r="AJ60" s="114">
        <v>0</v>
      </c>
      <c r="AK60" s="115">
        <v>0</v>
      </c>
      <c r="AL60" s="104">
        <v>0</v>
      </c>
      <c r="AM60" s="105">
        <v>701431.7340624074</v>
      </c>
      <c r="AN60" s="106">
        <v>239373.97000000018</v>
      </c>
      <c r="AO60" s="107">
        <f t="shared" si="9"/>
        <v>0.18684945531750305</v>
      </c>
      <c r="AP60" s="108">
        <f t="shared" si="9"/>
        <v>6.3765144546067729E-2</v>
      </c>
      <c r="AQ60" s="21"/>
      <c r="AR60" s="109">
        <v>3.94</v>
      </c>
      <c r="AS60" s="110">
        <v>14790736.357833002</v>
      </c>
    </row>
    <row r="61" spans="1:45" s="22" customFormat="1" ht="15.75" x14ac:dyDescent="0.25">
      <c r="A61" s="79" t="s">
        <v>51</v>
      </c>
      <c r="B61" s="111">
        <v>876</v>
      </c>
      <c r="C61" s="81" t="s">
        <v>59</v>
      </c>
      <c r="D61" s="82">
        <v>1.0131034419296032</v>
      </c>
      <c r="E61" s="82">
        <v>1.8839285293540153</v>
      </c>
      <c r="F61" s="83">
        <f t="shared" si="0"/>
        <v>1.0988756064790841</v>
      </c>
      <c r="G61" s="84">
        <v>1997.1000000000001</v>
      </c>
      <c r="H61" s="156">
        <v>563.18219999999997</v>
      </c>
      <c r="I61" s="154">
        <v>37.944899999999997</v>
      </c>
      <c r="J61" s="85">
        <v>160</v>
      </c>
      <c r="K61" s="86">
        <f t="shared" si="1"/>
        <v>3.873996256407366</v>
      </c>
      <c r="L61" s="87">
        <f t="shared" si="2"/>
        <v>2.3391604289830257</v>
      </c>
      <c r="M61" s="87">
        <f t="shared" si="3"/>
        <v>0.31388701107129313</v>
      </c>
      <c r="N61" s="88">
        <f t="shared" si="4"/>
        <v>0.81274011754402908</v>
      </c>
      <c r="O61" s="89">
        <f t="shared" si="10"/>
        <v>4409952.0164925558</v>
      </c>
      <c r="P61" s="89">
        <f t="shared" si="10"/>
        <v>750902.90443213447</v>
      </c>
      <c r="Q61" s="89">
        <f t="shared" si="10"/>
        <v>6788.9344104474912</v>
      </c>
      <c r="R61" s="90">
        <f t="shared" si="10"/>
        <v>74121.898720015452</v>
      </c>
      <c r="S61" s="112">
        <v>3.873996256407366</v>
      </c>
      <c r="T61" s="92">
        <v>0.65964324097321314</v>
      </c>
      <c r="U61" s="92">
        <v>5.9638532103545687E-3</v>
      </c>
      <c r="V61" s="92">
        <v>6.5113624158552236E-2</v>
      </c>
      <c r="W61" s="94">
        <v>0.51533868490438106</v>
      </c>
      <c r="X61" s="95">
        <v>0.41432731863227001</v>
      </c>
      <c r="Y61" s="96">
        <f t="shared" si="6"/>
        <v>5241765.7540551536</v>
      </c>
      <c r="Z61" s="88">
        <f t="shared" si="7"/>
        <v>5.12</v>
      </c>
      <c r="AA61" s="97">
        <v>3894805.6199999996</v>
      </c>
      <c r="AB61" s="98">
        <v>3.5404105263157892</v>
      </c>
      <c r="AC61" s="98">
        <v>3363.39</v>
      </c>
      <c r="AD61" s="98">
        <v>3.5404105263157892</v>
      </c>
      <c r="AE61" s="97">
        <v>6476000</v>
      </c>
      <c r="AF61" s="98">
        <v>5.688950732948741</v>
      </c>
      <c r="AG61" s="99">
        <v>-0.05</v>
      </c>
      <c r="AH61" s="100">
        <v>0.22942719219823965</v>
      </c>
      <c r="AI61" s="101">
        <v>0.28000000000000025</v>
      </c>
      <c r="AJ61" s="114">
        <v>0</v>
      </c>
      <c r="AK61" s="115">
        <v>318737.16000000108</v>
      </c>
      <c r="AL61" s="104">
        <v>0</v>
      </c>
      <c r="AM61" s="105">
        <v>105303.50859291645</v>
      </c>
      <c r="AN61" s="106">
        <v>99914.540000000008</v>
      </c>
      <c r="AO61" s="107">
        <f t="shared" si="9"/>
        <v>9.2505631932017593E-2</v>
      </c>
      <c r="AP61" s="108">
        <f t="shared" si="9"/>
        <v>8.7771602156460196E-2</v>
      </c>
      <c r="AQ61" s="21"/>
      <c r="AR61" s="109">
        <v>5.4</v>
      </c>
      <c r="AS61" s="110">
        <v>6147073.8000000007</v>
      </c>
    </row>
    <row r="62" spans="1:45" s="22" customFormat="1" ht="15.75" x14ac:dyDescent="0.25">
      <c r="A62" s="79" t="s">
        <v>51</v>
      </c>
      <c r="B62" s="111">
        <v>340</v>
      </c>
      <c r="C62" s="81" t="s">
        <v>60</v>
      </c>
      <c r="D62" s="82">
        <v>1.0040470049701613</v>
      </c>
      <c r="E62" s="82">
        <v>2.1161730935042984</v>
      </c>
      <c r="F62" s="83">
        <f t="shared" si="0"/>
        <v>1.1148549133265588</v>
      </c>
      <c r="G62" s="84">
        <v>2594.7999999999997</v>
      </c>
      <c r="H62" s="156">
        <v>788.8191999999998</v>
      </c>
      <c r="I62" s="154">
        <v>80.438799999999986</v>
      </c>
      <c r="J62" s="85">
        <v>190</v>
      </c>
      <c r="K62" s="86">
        <f t="shared" si="1"/>
        <v>3.930329998408836</v>
      </c>
      <c r="L62" s="87">
        <f t="shared" si="2"/>
        <v>2.3731753457213762</v>
      </c>
      <c r="M62" s="87">
        <f t="shared" si="3"/>
        <v>0.31845140110395181</v>
      </c>
      <c r="N62" s="88">
        <f t="shared" si="4"/>
        <v>0.82455858330022203</v>
      </c>
      <c r="O62" s="89">
        <f t="shared" si="10"/>
        <v>5813099.5595266111</v>
      </c>
      <c r="P62" s="89">
        <f t="shared" si="10"/>
        <v>1067043.5782728456</v>
      </c>
      <c r="Q62" s="89">
        <f t="shared" si="10"/>
        <v>14601.033680978717</v>
      </c>
      <c r="R62" s="90">
        <f t="shared" si="10"/>
        <v>89299.694571414046</v>
      </c>
      <c r="S62" s="112">
        <v>3.930329998408836</v>
      </c>
      <c r="T62" s="92">
        <v>0.72144530509929816</v>
      </c>
      <c r="U62" s="92">
        <v>9.8719934342225025E-3</v>
      </c>
      <c r="V62" s="92">
        <v>6.03769580804078E-2</v>
      </c>
      <c r="W62" s="94">
        <v>0</v>
      </c>
      <c r="X62" s="95">
        <v>0.48647378242094685</v>
      </c>
      <c r="Y62" s="96">
        <f t="shared" si="6"/>
        <v>6984043.8660518499</v>
      </c>
      <c r="Z62" s="88">
        <f t="shared" si="7"/>
        <v>4.72</v>
      </c>
      <c r="AA62" s="97">
        <v>6433006.25</v>
      </c>
      <c r="AB62" s="98">
        <v>4.4934210526315788</v>
      </c>
      <c r="AC62" s="98">
        <v>4268.75</v>
      </c>
      <c r="AD62" s="98">
        <v>4.4934210526315788</v>
      </c>
      <c r="AE62" s="97">
        <v>6433006.25</v>
      </c>
      <c r="AF62" s="98">
        <v>4.3494588705075472</v>
      </c>
      <c r="AG62" s="99">
        <v>-0.05</v>
      </c>
      <c r="AH62" s="100">
        <v>0.22942719219823965</v>
      </c>
      <c r="AI62" s="101">
        <v>0</v>
      </c>
      <c r="AJ62" s="114">
        <v>0</v>
      </c>
      <c r="AK62" s="115">
        <v>0</v>
      </c>
      <c r="AL62" s="104">
        <v>0</v>
      </c>
      <c r="AM62" s="105">
        <v>0</v>
      </c>
      <c r="AN62" s="106">
        <v>133125.40000000002</v>
      </c>
      <c r="AO62" s="107">
        <f t="shared" si="9"/>
        <v>0</v>
      </c>
      <c r="AP62" s="108">
        <f t="shared" si="9"/>
        <v>9.0008221571347857E-2</v>
      </c>
      <c r="AQ62" s="21"/>
      <c r="AR62" s="109">
        <v>4.72</v>
      </c>
      <c r="AS62" s="110">
        <v>6981049.9199999999</v>
      </c>
    </row>
    <row r="63" spans="1:45" s="22" customFormat="1" ht="15.75" x14ac:dyDescent="0.25">
      <c r="A63" s="79" t="s">
        <v>51</v>
      </c>
      <c r="B63" s="111">
        <v>888</v>
      </c>
      <c r="C63" s="81" t="s">
        <v>61</v>
      </c>
      <c r="D63" s="82">
        <v>1</v>
      </c>
      <c r="E63" s="82">
        <v>1.907262011334933</v>
      </c>
      <c r="F63" s="83">
        <f t="shared" si="0"/>
        <v>1.0907262011334933</v>
      </c>
      <c r="G63" s="84">
        <v>18151.606983333331</v>
      </c>
      <c r="H63" s="156">
        <v>2595.6797986166666</v>
      </c>
      <c r="I63" s="154">
        <v>2268.9508729166664</v>
      </c>
      <c r="J63" s="85">
        <v>1030</v>
      </c>
      <c r="K63" s="86">
        <f t="shared" si="1"/>
        <v>3.8452661930456711</v>
      </c>
      <c r="L63" s="87">
        <f t="shared" si="2"/>
        <v>2.3218129090346777</v>
      </c>
      <c r="M63" s="87">
        <f t="shared" si="3"/>
        <v>0.31155918390791471</v>
      </c>
      <c r="N63" s="88">
        <f t="shared" si="4"/>
        <v>0.80671273044085068</v>
      </c>
      <c r="O63" s="89">
        <f t="shared" si="10"/>
        <v>39784723.589004129</v>
      </c>
      <c r="P63" s="89">
        <f t="shared" si="10"/>
        <v>3435209.2325647641</v>
      </c>
      <c r="Q63" s="89">
        <f t="shared" si="10"/>
        <v>402940.11490704829</v>
      </c>
      <c r="R63" s="90">
        <f t="shared" si="10"/>
        <v>473621.04404182348</v>
      </c>
      <c r="S63" s="112">
        <v>3.8452661930456711</v>
      </c>
      <c r="T63" s="92">
        <v>0.33201924599195898</v>
      </c>
      <c r="U63" s="92">
        <v>3.8944897988489345E-2</v>
      </c>
      <c r="V63" s="92">
        <v>4.5776338872751891E-2</v>
      </c>
      <c r="W63" s="94">
        <v>0</v>
      </c>
      <c r="X63" s="95">
        <v>0.35451213559191608</v>
      </c>
      <c r="Y63" s="96">
        <f t="shared" si="6"/>
        <v>44096493.98051776</v>
      </c>
      <c r="Z63" s="88">
        <f t="shared" si="7"/>
        <v>4.26</v>
      </c>
      <c r="AA63" s="97">
        <v>47394800.339999996</v>
      </c>
      <c r="AB63" s="98">
        <v>4.5807789473684206</v>
      </c>
      <c r="AC63" s="98">
        <v>4351.74</v>
      </c>
      <c r="AD63" s="98">
        <v>4.5807789473684206</v>
      </c>
      <c r="AE63" s="97">
        <v>46502000</v>
      </c>
      <c r="AF63" s="98">
        <v>4.4945032258168265</v>
      </c>
      <c r="AG63" s="99">
        <v>-0.05</v>
      </c>
      <c r="AH63" s="100">
        <v>0.22942719219823965</v>
      </c>
      <c r="AI63" s="101">
        <v>9.9999999999997868E-3</v>
      </c>
      <c r="AJ63" s="114">
        <v>0</v>
      </c>
      <c r="AK63" s="115">
        <v>103464.15980499983</v>
      </c>
      <c r="AL63" s="104">
        <v>0</v>
      </c>
      <c r="AM63" s="105">
        <v>4381842.4151137946</v>
      </c>
      <c r="AN63" s="106">
        <v>785903.07899300091</v>
      </c>
      <c r="AO63" s="107">
        <f t="shared" si="9"/>
        <v>0.42351307190550819</v>
      </c>
      <c r="AP63" s="108">
        <f t="shared" si="9"/>
        <v>7.5958967866186805E-2</v>
      </c>
      <c r="AQ63" s="21"/>
      <c r="AR63" s="109">
        <v>4.2699999999999996</v>
      </c>
      <c r="AS63" s="110">
        <v>44179196.236734986</v>
      </c>
    </row>
    <row r="64" spans="1:45" s="22" customFormat="1" ht="15.75" x14ac:dyDescent="0.25">
      <c r="A64" s="79" t="s">
        <v>51</v>
      </c>
      <c r="B64" s="111">
        <v>341</v>
      </c>
      <c r="C64" s="81" t="s">
        <v>62</v>
      </c>
      <c r="D64" s="82">
        <v>1.0040470049701613</v>
      </c>
      <c r="E64" s="82">
        <v>1.8192813665815826</v>
      </c>
      <c r="F64" s="83">
        <f t="shared" si="0"/>
        <v>1.0851657406342874</v>
      </c>
      <c r="G64" s="84">
        <v>7472.2666666666692</v>
      </c>
      <c r="H64" s="156">
        <v>2002.5674666666678</v>
      </c>
      <c r="I64" s="154">
        <v>1165.6736000000005</v>
      </c>
      <c r="J64" s="85">
        <v>530</v>
      </c>
      <c r="K64" s="86">
        <f t="shared" si="1"/>
        <v>3.8256632434207858</v>
      </c>
      <c r="L64" s="87">
        <f t="shared" si="2"/>
        <v>2.3099764381093282</v>
      </c>
      <c r="M64" s="87">
        <f t="shared" si="3"/>
        <v>0.30997087280519764</v>
      </c>
      <c r="N64" s="88">
        <f t="shared" si="4"/>
        <v>0.80260015455593903</v>
      </c>
      <c r="O64" s="89">
        <f t="shared" si="10"/>
        <v>16294234.281071868</v>
      </c>
      <c r="P64" s="89">
        <f t="shared" si="10"/>
        <v>2636753.6883228454</v>
      </c>
      <c r="Q64" s="89">
        <f t="shared" si="10"/>
        <v>205955.17202284688</v>
      </c>
      <c r="R64" s="90">
        <f t="shared" si="10"/>
        <v>242465.50669134918</v>
      </c>
      <c r="S64" s="112">
        <v>3.8256632434207858</v>
      </c>
      <c r="T64" s="92">
        <v>0.6190736854133001</v>
      </c>
      <c r="U64" s="92">
        <v>4.8355456157610839E-2</v>
      </c>
      <c r="V64" s="92">
        <v>5.6927583140499213E-2</v>
      </c>
      <c r="W64" s="94">
        <v>0</v>
      </c>
      <c r="X64" s="95">
        <v>0.35709367332245012</v>
      </c>
      <c r="Y64" s="96">
        <f t="shared" si="6"/>
        <v>19379408.648108907</v>
      </c>
      <c r="Z64" s="88">
        <f t="shared" si="7"/>
        <v>4.55</v>
      </c>
      <c r="AA64" s="97">
        <v>21515916.84</v>
      </c>
      <c r="AB64" s="98">
        <v>5.239031578947368</v>
      </c>
      <c r="AC64" s="98">
        <v>4977.08</v>
      </c>
      <c r="AD64" s="98">
        <v>5.2390315789473689</v>
      </c>
      <c r="AE64" s="97">
        <v>21251000</v>
      </c>
      <c r="AF64" s="98">
        <v>4.9894440072201478</v>
      </c>
      <c r="AG64" s="99">
        <v>-0.05</v>
      </c>
      <c r="AH64" s="100">
        <v>0.22942719219823965</v>
      </c>
      <c r="AI64" s="101">
        <v>0.19000000000000039</v>
      </c>
      <c r="AJ64" s="114">
        <v>0</v>
      </c>
      <c r="AK64" s="115">
        <v>809246.48000000045</v>
      </c>
      <c r="AL64" s="104">
        <v>0</v>
      </c>
      <c r="AM64" s="105">
        <v>1484373.3099790318</v>
      </c>
      <c r="AN64" s="106">
        <v>520759.98000000033</v>
      </c>
      <c r="AO64" s="107">
        <f t="shared" si="9"/>
        <v>0.34851054143110505</v>
      </c>
      <c r="AP64" s="108">
        <f t="shared" si="9"/>
        <v>0.12226731736911604</v>
      </c>
      <c r="AQ64" s="21"/>
      <c r="AR64" s="109">
        <v>4.74</v>
      </c>
      <c r="AS64" s="110">
        <v>20188570.080000006</v>
      </c>
    </row>
    <row r="65" spans="1:45" s="22" customFormat="1" ht="15.75" x14ac:dyDescent="0.25">
      <c r="A65" s="79" t="s">
        <v>51</v>
      </c>
      <c r="B65" s="111">
        <v>352</v>
      </c>
      <c r="C65" s="81" t="s">
        <v>63</v>
      </c>
      <c r="D65" s="82">
        <v>1.0197153733560675</v>
      </c>
      <c r="E65" s="82">
        <v>2.2433820592158269</v>
      </c>
      <c r="F65" s="83">
        <f t="shared" si="0"/>
        <v>1.1401105046064368</v>
      </c>
      <c r="G65" s="84">
        <v>9452.3333333333412</v>
      </c>
      <c r="H65" s="156">
        <v>2608.8440000000023</v>
      </c>
      <c r="I65" s="154">
        <v>3866.004333333336</v>
      </c>
      <c r="J65" s="85">
        <v>580</v>
      </c>
      <c r="K65" s="86">
        <f t="shared" si="1"/>
        <v>4.0193665240125771</v>
      </c>
      <c r="L65" s="87">
        <f t="shared" si="2"/>
        <v>2.4269365534360037</v>
      </c>
      <c r="M65" s="87">
        <f t="shared" si="3"/>
        <v>0.32566550433177699</v>
      </c>
      <c r="N65" s="88">
        <f t="shared" si="4"/>
        <v>0.84323788794983578</v>
      </c>
      <c r="O65" s="89">
        <f t="shared" si="10"/>
        <v>21655663.539070699</v>
      </c>
      <c r="P65" s="89">
        <f t="shared" si="10"/>
        <v>3608954.3535129558</v>
      </c>
      <c r="Q65" s="89">
        <f t="shared" si="10"/>
        <v>717643.82304938661</v>
      </c>
      <c r="R65" s="90">
        <f t="shared" si="10"/>
        <v>278774.44575621572</v>
      </c>
      <c r="S65" s="112">
        <v>4.0193665240125771</v>
      </c>
      <c r="T65" s="92">
        <v>0.66983448874833695</v>
      </c>
      <c r="U65" s="92">
        <v>0.13319719127169677</v>
      </c>
      <c r="V65" s="92">
        <v>5.1741507389100154E-2</v>
      </c>
      <c r="W65" s="94">
        <v>0</v>
      </c>
      <c r="X65" s="95">
        <v>0.59899296755037756</v>
      </c>
      <c r="Y65" s="96">
        <f t="shared" si="6"/>
        <v>26261036.161389254</v>
      </c>
      <c r="Z65" s="88">
        <f t="shared" si="7"/>
        <v>4.87</v>
      </c>
      <c r="AA65" s="97">
        <v>31851317.699999999</v>
      </c>
      <c r="AB65" s="98">
        <v>6.129378947368421</v>
      </c>
      <c r="AC65" s="98">
        <v>5822.91</v>
      </c>
      <c r="AD65" s="98">
        <v>6.1293789473684201</v>
      </c>
      <c r="AE65" s="97">
        <v>22206000</v>
      </c>
      <c r="AF65" s="98">
        <v>4.1215108865721417</v>
      </c>
      <c r="AG65" s="99">
        <v>-0.05</v>
      </c>
      <c r="AH65" s="100">
        <v>0.22942719219823965</v>
      </c>
      <c r="AI65" s="101">
        <v>0</v>
      </c>
      <c r="AJ65" s="114">
        <v>0</v>
      </c>
      <c r="AK65" s="115">
        <v>0</v>
      </c>
      <c r="AL65" s="104">
        <v>0</v>
      </c>
      <c r="AM65" s="105">
        <v>329401.78665471263</v>
      </c>
      <c r="AN65" s="106">
        <v>735120.07000000018</v>
      </c>
      <c r="AO65" s="107">
        <f t="shared" si="9"/>
        <v>6.1138118065104566E-2</v>
      </c>
      <c r="AP65" s="108">
        <f t="shared" si="9"/>
        <v>0.1364408435306978</v>
      </c>
      <c r="AQ65" s="21"/>
      <c r="AR65" s="109">
        <v>4.87</v>
      </c>
      <c r="AS65" s="110">
        <v>26238732.100000024</v>
      </c>
    </row>
    <row r="66" spans="1:45" s="22" customFormat="1" ht="15.75" x14ac:dyDescent="0.25">
      <c r="A66" s="79" t="s">
        <v>51</v>
      </c>
      <c r="B66" s="111">
        <v>353</v>
      </c>
      <c r="C66" s="81" t="s">
        <v>64</v>
      </c>
      <c r="D66" s="82">
        <v>1.0197153733560675</v>
      </c>
      <c r="E66" s="82">
        <v>1.4958712215094327</v>
      </c>
      <c r="F66" s="83">
        <f t="shared" si="0"/>
        <v>1.0653594208357973</v>
      </c>
      <c r="G66" s="84">
        <v>4241.633333333335</v>
      </c>
      <c r="H66" s="156">
        <v>776.2189000000003</v>
      </c>
      <c r="I66" s="154">
        <v>1531.2296333333338</v>
      </c>
      <c r="J66" s="85">
        <v>350</v>
      </c>
      <c r="K66" s="86">
        <f t="shared" si="1"/>
        <v>3.7558376796352655</v>
      </c>
      <c r="L66" s="87">
        <f t="shared" si="2"/>
        <v>2.2678150148843117</v>
      </c>
      <c r="M66" s="87">
        <f t="shared" si="3"/>
        <v>0.30431332022580238</v>
      </c>
      <c r="N66" s="88">
        <f t="shared" si="4"/>
        <v>0.78795118920787999</v>
      </c>
      <c r="O66" s="89">
        <f t="shared" si="10"/>
        <v>9080605.1890222542</v>
      </c>
      <c r="P66" s="89">
        <f t="shared" si="10"/>
        <v>1003382.8994664813</v>
      </c>
      <c r="Q66" s="89">
        <f t="shared" si="10"/>
        <v>265604.93703624874</v>
      </c>
      <c r="R66" s="90">
        <f t="shared" si="10"/>
        <v>157196.26224697204</v>
      </c>
      <c r="S66" s="112">
        <v>3.755837679635265</v>
      </c>
      <c r="T66" s="92">
        <v>0.4150101477238291</v>
      </c>
      <c r="U66" s="92">
        <v>0.10985710860151464</v>
      </c>
      <c r="V66" s="92">
        <v>6.5018094340094909E-2</v>
      </c>
      <c r="W66" s="94">
        <v>0</v>
      </c>
      <c r="X66" s="95">
        <v>0.26660855934460947</v>
      </c>
      <c r="Y66" s="96">
        <f t="shared" si="6"/>
        <v>10506789.287771955</v>
      </c>
      <c r="Z66" s="88">
        <f t="shared" si="7"/>
        <v>4.3499999999999996</v>
      </c>
      <c r="AA66" s="97">
        <v>10560488.4</v>
      </c>
      <c r="AB66" s="98">
        <v>4.4112315789473682</v>
      </c>
      <c r="AC66" s="98">
        <v>4190.67</v>
      </c>
      <c r="AD66" s="98">
        <v>4.4112315789473682</v>
      </c>
      <c r="AE66" s="97">
        <v>10671989</v>
      </c>
      <c r="AF66" s="98">
        <v>4.4140514391385954</v>
      </c>
      <c r="AG66" s="99">
        <v>-0.05</v>
      </c>
      <c r="AH66" s="100">
        <v>0.22942719219823965</v>
      </c>
      <c r="AI66" s="101">
        <v>0</v>
      </c>
      <c r="AJ66" s="114">
        <v>0</v>
      </c>
      <c r="AK66" s="115">
        <v>0</v>
      </c>
      <c r="AL66" s="104">
        <v>0</v>
      </c>
      <c r="AM66" s="105">
        <v>0</v>
      </c>
      <c r="AN66" s="106">
        <v>252354.19999999998</v>
      </c>
      <c r="AO66" s="107">
        <f t="shared" si="9"/>
        <v>0</v>
      </c>
      <c r="AP66" s="108">
        <f t="shared" si="9"/>
        <v>0.10437645875409625</v>
      </c>
      <c r="AQ66" s="21"/>
      <c r="AR66" s="109">
        <v>4.3499999999999996</v>
      </c>
      <c r="AS66" s="110">
        <v>10517129.850000003</v>
      </c>
    </row>
    <row r="67" spans="1:45" s="22" customFormat="1" ht="15.75" x14ac:dyDescent="0.25">
      <c r="A67" s="79" t="s">
        <v>51</v>
      </c>
      <c r="B67" s="111">
        <v>354</v>
      </c>
      <c r="C67" s="81" t="s">
        <v>65</v>
      </c>
      <c r="D67" s="82">
        <v>1.0197153733560675</v>
      </c>
      <c r="E67" s="82">
        <v>1.7376263045809484</v>
      </c>
      <c r="F67" s="83">
        <f t="shared" si="0"/>
        <v>1.0895349291429488</v>
      </c>
      <c r="G67" s="84">
        <v>3681.1999999999989</v>
      </c>
      <c r="H67" s="156">
        <v>703.10919999999987</v>
      </c>
      <c r="I67" s="154">
        <v>993.92399999999975</v>
      </c>
      <c r="J67" s="85">
        <v>260</v>
      </c>
      <c r="K67" s="86">
        <f t="shared" si="1"/>
        <v>3.8410664608789711</v>
      </c>
      <c r="L67" s="87">
        <f t="shared" si="2"/>
        <v>2.3192770657745241</v>
      </c>
      <c r="M67" s="87">
        <f t="shared" si="3"/>
        <v>0.31121890444199496</v>
      </c>
      <c r="N67" s="88">
        <f t="shared" si="4"/>
        <v>0.80583165297228787</v>
      </c>
      <c r="O67" s="89">
        <f t="shared" si="10"/>
        <v>8059648.2977989689</v>
      </c>
      <c r="P67" s="89">
        <f t="shared" si="10"/>
        <v>929501.87410819135</v>
      </c>
      <c r="Q67" s="89">
        <f t="shared" si="10"/>
        <v>176316.92487580501</v>
      </c>
      <c r="R67" s="90">
        <f t="shared" si="10"/>
        <v>119424.25097049307</v>
      </c>
      <c r="S67" s="112">
        <v>3.8410664608789711</v>
      </c>
      <c r="T67" s="92">
        <v>0.44298191956293415</v>
      </c>
      <c r="U67" s="92">
        <v>8.402910419933865E-2</v>
      </c>
      <c r="V67" s="92">
        <v>5.6915198786481283E-2</v>
      </c>
      <c r="W67" s="94">
        <v>0</v>
      </c>
      <c r="X67" s="95">
        <v>0.36363350616067081</v>
      </c>
      <c r="Y67" s="96">
        <f t="shared" si="6"/>
        <v>9284891.3477534577</v>
      </c>
      <c r="Z67" s="88">
        <f t="shared" si="7"/>
        <v>4.42</v>
      </c>
      <c r="AA67" s="97">
        <v>9206169.4299999997</v>
      </c>
      <c r="AB67" s="98">
        <v>4.4391684210526314</v>
      </c>
      <c r="AC67" s="98">
        <v>4217.21</v>
      </c>
      <c r="AD67" s="98">
        <v>4.4391684210526314</v>
      </c>
      <c r="AE67" s="97">
        <v>8974000</v>
      </c>
      <c r="AF67" s="98">
        <v>4.2768281128770003</v>
      </c>
      <c r="AG67" s="99">
        <v>-0.05</v>
      </c>
      <c r="AH67" s="100">
        <v>0.22942719219823965</v>
      </c>
      <c r="AI67" s="101">
        <v>0</v>
      </c>
      <c r="AJ67" s="114">
        <v>0</v>
      </c>
      <c r="AK67" s="115">
        <v>0</v>
      </c>
      <c r="AL67" s="104">
        <v>0</v>
      </c>
      <c r="AM67" s="105">
        <v>370780.59480999486</v>
      </c>
      <c r="AN67" s="106">
        <v>196596.61</v>
      </c>
      <c r="AO67" s="107">
        <f t="shared" si="9"/>
        <v>0.17670658252648114</v>
      </c>
      <c r="AP67" s="108">
        <f t="shared" si="9"/>
        <v>9.369399471186933E-2</v>
      </c>
      <c r="AQ67" s="21"/>
      <c r="AR67" s="109">
        <v>4.42</v>
      </c>
      <c r="AS67" s="110">
        <v>9274415.2799999956</v>
      </c>
    </row>
    <row r="68" spans="1:45" s="22" customFormat="1" ht="15.75" x14ac:dyDescent="0.25">
      <c r="A68" s="79" t="s">
        <v>51</v>
      </c>
      <c r="B68" s="111">
        <v>355</v>
      </c>
      <c r="C68" s="81" t="s">
        <v>66</v>
      </c>
      <c r="D68" s="82">
        <v>1.0197153733560675</v>
      </c>
      <c r="E68" s="82">
        <v>1.8851155737328249</v>
      </c>
      <c r="F68" s="83">
        <f t="shared" si="0"/>
        <v>1.1042838560581365</v>
      </c>
      <c r="G68" s="84">
        <v>4749.9333333333334</v>
      </c>
      <c r="H68" s="156">
        <v>1025.9856000000002</v>
      </c>
      <c r="I68" s="154">
        <v>854.98800000000006</v>
      </c>
      <c r="J68" s="85">
        <v>270</v>
      </c>
      <c r="K68" s="86">
        <f t="shared" si="1"/>
        <v>3.8930625988572607</v>
      </c>
      <c r="L68" s="87">
        <f t="shared" si="2"/>
        <v>2.3506728907492103</v>
      </c>
      <c r="M68" s="87">
        <f t="shared" si="3"/>
        <v>0.31543184406739133</v>
      </c>
      <c r="N68" s="88">
        <f t="shared" si="4"/>
        <v>0.81674011660913726</v>
      </c>
      <c r="O68" s="89">
        <f t="shared" si="10"/>
        <v>10540319.050027275</v>
      </c>
      <c r="P68" s="89">
        <f t="shared" si="10"/>
        <v>1374701.225644866</v>
      </c>
      <c r="Q68" s="89">
        <f t="shared" si="10"/>
        <v>153723.55165242977</v>
      </c>
      <c r="R68" s="90">
        <f t="shared" si="10"/>
        <v>125696.30394614623</v>
      </c>
      <c r="S68" s="112">
        <v>3.8930625988572607</v>
      </c>
      <c r="T68" s="92">
        <v>0.5077453444018295</v>
      </c>
      <c r="U68" s="92">
        <v>5.677773193213044E-2</v>
      </c>
      <c r="V68" s="92">
        <v>4.6425879272228465E-2</v>
      </c>
      <c r="W68" s="94">
        <v>0</v>
      </c>
      <c r="X68" s="95">
        <v>0.42533963532391095</v>
      </c>
      <c r="Y68" s="96">
        <f t="shared" si="6"/>
        <v>12194440.131270718</v>
      </c>
      <c r="Z68" s="88">
        <f t="shared" si="7"/>
        <v>4.5</v>
      </c>
      <c r="AA68" s="97">
        <v>18026601.84</v>
      </c>
      <c r="AB68" s="98">
        <v>6.7145684210526317</v>
      </c>
      <c r="AC68" s="98">
        <v>6378.84</v>
      </c>
      <c r="AD68" s="98">
        <v>6.7145684210526317</v>
      </c>
      <c r="AE68" s="97">
        <v>12205000</v>
      </c>
      <c r="AF68" s="98">
        <v>4.5079118377284706</v>
      </c>
      <c r="AG68" s="99">
        <v>-0.05</v>
      </c>
      <c r="AH68" s="100">
        <v>0.22942719219823965</v>
      </c>
      <c r="AI68" s="101">
        <v>0</v>
      </c>
      <c r="AJ68" s="114">
        <v>0</v>
      </c>
      <c r="AK68" s="115">
        <v>0</v>
      </c>
      <c r="AL68" s="104">
        <v>0</v>
      </c>
      <c r="AM68" s="105">
        <v>0</v>
      </c>
      <c r="AN68" s="106">
        <v>219103.05999999997</v>
      </c>
      <c r="AO68" s="107">
        <f t="shared" si="9"/>
        <v>0</v>
      </c>
      <c r="AP68" s="108">
        <f t="shared" si="9"/>
        <v>8.0925627026344218E-2</v>
      </c>
      <c r="AQ68" s="21"/>
      <c r="AR68" s="109">
        <v>4.5</v>
      </c>
      <c r="AS68" s="110">
        <v>12183579</v>
      </c>
    </row>
    <row r="69" spans="1:45" s="22" customFormat="1" ht="15.75" x14ac:dyDescent="0.25">
      <c r="A69" s="79" t="s">
        <v>51</v>
      </c>
      <c r="B69" s="111">
        <v>343</v>
      </c>
      <c r="C69" s="81" t="s">
        <v>67</v>
      </c>
      <c r="D69" s="82">
        <v>1.0040470049701613</v>
      </c>
      <c r="E69" s="82">
        <v>1.7157533702913053</v>
      </c>
      <c r="F69" s="83">
        <f t="shared" si="0"/>
        <v>1.0748129410052596</v>
      </c>
      <c r="G69" s="84">
        <v>3946.2666666666664</v>
      </c>
      <c r="H69" s="156">
        <v>635.34893333333332</v>
      </c>
      <c r="I69" s="154">
        <v>173.63573333333332</v>
      </c>
      <c r="J69" s="85">
        <v>260</v>
      </c>
      <c r="K69" s="86">
        <f t="shared" si="1"/>
        <v>3.7891652933619113</v>
      </c>
      <c r="L69" s="87">
        <f t="shared" si="2"/>
        <v>2.2879385849814335</v>
      </c>
      <c r="M69" s="87">
        <f t="shared" si="3"/>
        <v>0.30701365971154487</v>
      </c>
      <c r="N69" s="88">
        <f t="shared" si="4"/>
        <v>0.79494311354256575</v>
      </c>
      <c r="O69" s="89">
        <f t="shared" si="10"/>
        <v>8523242.3142600693</v>
      </c>
      <c r="P69" s="89">
        <f t="shared" si="10"/>
        <v>828574.42351507407</v>
      </c>
      <c r="Q69" s="89">
        <f t="shared" si="10"/>
        <v>30385.868909997789</v>
      </c>
      <c r="R69" s="90">
        <f t="shared" si="10"/>
        <v>117810.56942700825</v>
      </c>
      <c r="S69" s="112">
        <v>3.7891652933619113</v>
      </c>
      <c r="T69" s="92">
        <v>0.36835811218201076</v>
      </c>
      <c r="U69" s="92">
        <v>1.3508601027307972E-2</v>
      </c>
      <c r="V69" s="92">
        <v>5.2374871487245435E-2</v>
      </c>
      <c r="W69" s="94">
        <v>0</v>
      </c>
      <c r="X69" s="95">
        <v>0.29397253936473566</v>
      </c>
      <c r="Y69" s="96">
        <f t="shared" si="6"/>
        <v>9500013.1761121489</v>
      </c>
      <c r="Z69" s="88">
        <f t="shared" si="7"/>
        <v>4.22</v>
      </c>
      <c r="AA69" s="97">
        <v>9180657.3599999994</v>
      </c>
      <c r="AB69" s="98">
        <v>4.0333263157894734</v>
      </c>
      <c r="AC69" s="98">
        <v>3831.66</v>
      </c>
      <c r="AD69" s="98">
        <v>4.0333263157894734</v>
      </c>
      <c r="AE69" s="97">
        <v>9247000</v>
      </c>
      <c r="AF69" s="98">
        <v>4.1109251826732081</v>
      </c>
      <c r="AG69" s="99">
        <v>-0.05</v>
      </c>
      <c r="AH69" s="100">
        <v>0.22942719219823965</v>
      </c>
      <c r="AI69" s="101">
        <v>0</v>
      </c>
      <c r="AJ69" s="114">
        <v>0</v>
      </c>
      <c r="AK69" s="115">
        <v>0</v>
      </c>
      <c r="AL69" s="104">
        <v>0</v>
      </c>
      <c r="AM69" s="105">
        <v>588561.55932742858</v>
      </c>
      <c r="AN69" s="106">
        <v>156991.29999999999</v>
      </c>
      <c r="AO69" s="107">
        <f t="shared" si="9"/>
        <v>0.26165594633854633</v>
      </c>
      <c r="AP69" s="108">
        <f t="shared" si="9"/>
        <v>6.979339122208332E-2</v>
      </c>
      <c r="AQ69" s="21"/>
      <c r="AR69" s="109">
        <v>4.22</v>
      </c>
      <c r="AS69" s="110">
        <v>9492349.8399999999</v>
      </c>
    </row>
    <row r="70" spans="1:45" s="22" customFormat="1" ht="15.75" x14ac:dyDescent="0.25">
      <c r="A70" s="79" t="s">
        <v>51</v>
      </c>
      <c r="B70" s="111">
        <v>342</v>
      </c>
      <c r="C70" s="81" t="s">
        <v>68</v>
      </c>
      <c r="D70" s="82">
        <v>1.0040470049701613</v>
      </c>
      <c r="E70" s="82">
        <v>2.1821174797416698</v>
      </c>
      <c r="F70" s="83">
        <f t="shared" si="0"/>
        <v>1.1214493519502959</v>
      </c>
      <c r="G70" s="84">
        <v>2774.5333333333342</v>
      </c>
      <c r="H70" s="156">
        <v>510.51413333333352</v>
      </c>
      <c r="I70" s="154">
        <v>66.58880000000002</v>
      </c>
      <c r="J70" s="85">
        <v>240</v>
      </c>
      <c r="K70" s="86">
        <f t="shared" si="1"/>
        <v>3.9535781535146906</v>
      </c>
      <c r="L70" s="87">
        <f t="shared" si="2"/>
        <v>2.387212830755217</v>
      </c>
      <c r="M70" s="87">
        <f t="shared" si="3"/>
        <v>0.3203350616539663</v>
      </c>
      <c r="N70" s="88">
        <f t="shared" si="4"/>
        <v>0.82943590043292781</v>
      </c>
      <c r="O70" s="89">
        <f t="shared" si="10"/>
        <v>6252520.5925330287</v>
      </c>
      <c r="P70" s="89">
        <f t="shared" si="10"/>
        <v>694662.35694387159</v>
      </c>
      <c r="Q70" s="89">
        <f t="shared" si="10"/>
        <v>12158.514591474272</v>
      </c>
      <c r="R70" s="90">
        <f t="shared" si="10"/>
        <v>113466.83117922452</v>
      </c>
      <c r="S70" s="112">
        <v>3.9535781535146906</v>
      </c>
      <c r="T70" s="92">
        <v>0.43924716085895987</v>
      </c>
      <c r="U70" s="92">
        <v>7.688041479695192E-3</v>
      </c>
      <c r="V70" s="92">
        <v>7.1747062366248712E-2</v>
      </c>
      <c r="W70" s="94">
        <v>0</v>
      </c>
      <c r="X70" s="95">
        <v>0.48433139544031967</v>
      </c>
      <c r="Y70" s="96">
        <f t="shared" si="6"/>
        <v>7072808.2952475995</v>
      </c>
      <c r="Z70" s="88">
        <f t="shared" si="7"/>
        <v>4.47</v>
      </c>
      <c r="AA70" s="97">
        <v>5574075</v>
      </c>
      <c r="AB70" s="98">
        <v>3.610736842105263</v>
      </c>
      <c r="AC70" s="98">
        <v>3430.2</v>
      </c>
      <c r="AD70" s="98">
        <v>3.610736842105263</v>
      </c>
      <c r="AE70" s="97">
        <v>5592000</v>
      </c>
      <c r="AF70" s="98">
        <v>3.5359194275756174</v>
      </c>
      <c r="AG70" s="99">
        <v>-0.05</v>
      </c>
      <c r="AH70" s="100">
        <v>0.22942719219823965</v>
      </c>
      <c r="AI70" s="101">
        <v>0</v>
      </c>
      <c r="AJ70" s="114">
        <v>0.12000000000000011</v>
      </c>
      <c r="AK70" s="115">
        <v>0</v>
      </c>
      <c r="AL70" s="104">
        <v>189778.08000000007</v>
      </c>
      <c r="AM70" s="105">
        <v>0</v>
      </c>
      <c r="AN70" s="106">
        <v>131906.93000000002</v>
      </c>
      <c r="AO70" s="107">
        <f t="shared" si="9"/>
        <v>0</v>
      </c>
      <c r="AP70" s="108">
        <f t="shared" si="9"/>
        <v>8.3407059445432252E-2</v>
      </c>
      <c r="AQ70" s="21"/>
      <c r="AR70" s="109">
        <v>4.3499999999999996</v>
      </c>
      <c r="AS70" s="110">
        <v>6879455.4000000022</v>
      </c>
    </row>
    <row r="71" spans="1:45" s="22" customFormat="1" ht="15.75" x14ac:dyDescent="0.25">
      <c r="A71" s="79" t="s">
        <v>51</v>
      </c>
      <c r="B71" s="111">
        <v>356</v>
      </c>
      <c r="C71" s="81" t="s">
        <v>69</v>
      </c>
      <c r="D71" s="82">
        <v>1.0197153733560675</v>
      </c>
      <c r="E71" s="82">
        <v>1.6163425852906432</v>
      </c>
      <c r="F71" s="83">
        <f t="shared" si="0"/>
        <v>1.0774065572139184</v>
      </c>
      <c r="G71" s="84">
        <v>4768.4239833333359</v>
      </c>
      <c r="H71" s="156">
        <v>638.96881376666704</v>
      </c>
      <c r="I71" s="154">
        <v>410.08446256666679</v>
      </c>
      <c r="J71" s="85">
        <v>270</v>
      </c>
      <c r="K71" s="86">
        <f t="shared" si="1"/>
        <v>3.798308875605124</v>
      </c>
      <c r="L71" s="87">
        <f t="shared" si="2"/>
        <v>2.2934595778649709</v>
      </c>
      <c r="M71" s="87">
        <f t="shared" si="3"/>
        <v>0.3077545101179075</v>
      </c>
      <c r="N71" s="88">
        <f t="shared" si="4"/>
        <v>0.79686137975018823</v>
      </c>
      <c r="O71" s="89">
        <f t="shared" si="10"/>
        <v>10323809.868969709</v>
      </c>
      <c r="P71" s="89">
        <f t="shared" si="10"/>
        <v>835306.01315740333</v>
      </c>
      <c r="Q71" s="89">
        <f t="shared" si="10"/>
        <v>71937.045443976851</v>
      </c>
      <c r="R71" s="90">
        <f t="shared" si="10"/>
        <v>122636.96634355397</v>
      </c>
      <c r="S71" s="112">
        <v>3.798308875605124</v>
      </c>
      <c r="T71" s="92">
        <v>0.30732358343390614</v>
      </c>
      <c r="U71" s="92">
        <v>2.6466887870140038E-2</v>
      </c>
      <c r="V71" s="92">
        <v>4.5120268936771388E-2</v>
      </c>
      <c r="W71" s="94">
        <v>0</v>
      </c>
      <c r="X71" s="95">
        <v>0.30011344095141013</v>
      </c>
      <c r="Y71" s="96">
        <f t="shared" si="6"/>
        <v>11353689.893914642</v>
      </c>
      <c r="Z71" s="88">
        <f t="shared" si="7"/>
        <v>4.18</v>
      </c>
      <c r="AA71" s="97">
        <v>12246977.999999998</v>
      </c>
      <c r="AB71" s="98">
        <v>4.5714736842105257</v>
      </c>
      <c r="AC71" s="98">
        <v>4342.8999999999996</v>
      </c>
      <c r="AD71" s="98">
        <v>4.5714736842105257</v>
      </c>
      <c r="AE71" s="97">
        <v>11849000</v>
      </c>
      <c r="AF71" s="98">
        <v>4.3594528026247561</v>
      </c>
      <c r="AG71" s="99">
        <v>-0.05</v>
      </c>
      <c r="AH71" s="100">
        <v>0.22942719219823965</v>
      </c>
      <c r="AI71" s="101">
        <v>0</v>
      </c>
      <c r="AJ71" s="114">
        <v>0</v>
      </c>
      <c r="AK71" s="115">
        <v>0</v>
      </c>
      <c r="AL71" s="104">
        <v>0</v>
      </c>
      <c r="AM71" s="105">
        <v>793470.17662190017</v>
      </c>
      <c r="AN71" s="106">
        <v>247275.71925050003</v>
      </c>
      <c r="AO71" s="107">
        <f t="shared" si="9"/>
        <v>0.29193145288830308</v>
      </c>
      <c r="AP71" s="108">
        <f t="shared" si="9"/>
        <v>9.0977029901902665E-2</v>
      </c>
      <c r="AQ71" s="21"/>
      <c r="AR71" s="109">
        <v>4.18</v>
      </c>
      <c r="AS71" s="110">
        <v>11361246.982690005</v>
      </c>
    </row>
    <row r="72" spans="1:45" s="22" customFormat="1" ht="15.75" x14ac:dyDescent="0.25">
      <c r="A72" s="79" t="s">
        <v>51</v>
      </c>
      <c r="B72" s="111">
        <v>357</v>
      </c>
      <c r="C72" s="81" t="s">
        <v>70</v>
      </c>
      <c r="D72" s="82">
        <v>1.0197153733560675</v>
      </c>
      <c r="E72" s="82">
        <v>2.0770899666208522</v>
      </c>
      <c r="F72" s="83">
        <f t="shared" si="0"/>
        <v>1.1234812953469393</v>
      </c>
      <c r="G72" s="84">
        <v>3973.8332833333334</v>
      </c>
      <c r="H72" s="156">
        <v>774.89749025000003</v>
      </c>
      <c r="I72" s="154">
        <v>564.28432623333333</v>
      </c>
      <c r="J72" s="85">
        <v>200</v>
      </c>
      <c r="K72" s="86">
        <f t="shared" si="1"/>
        <v>3.9607416041049262</v>
      </c>
      <c r="L72" s="87">
        <f t="shared" si="2"/>
        <v>2.391538198940057</v>
      </c>
      <c r="M72" s="87">
        <f t="shared" si="3"/>
        <v>0.32091547370031431</v>
      </c>
      <c r="N72" s="88">
        <f t="shared" si="4"/>
        <v>0.83093874743880702</v>
      </c>
      <c r="O72" s="89">
        <f t="shared" si="10"/>
        <v>8971416.2834528703</v>
      </c>
      <c r="P72" s="89">
        <f t="shared" si="10"/>
        <v>1056322.2604715237</v>
      </c>
      <c r="Q72" s="89">
        <f t="shared" si="10"/>
        <v>103219.91595725474</v>
      </c>
      <c r="R72" s="90">
        <f t="shared" si="10"/>
        <v>94727.017208024015</v>
      </c>
      <c r="S72" s="112">
        <v>3.9607416041049257</v>
      </c>
      <c r="T72" s="92">
        <v>0.46634994879331121</v>
      </c>
      <c r="U72" s="92">
        <v>4.5569997265444626E-2</v>
      </c>
      <c r="V72" s="92">
        <v>4.1820513755514085E-2</v>
      </c>
      <c r="W72" s="94">
        <v>0</v>
      </c>
      <c r="X72" s="95">
        <v>0.49618457857913878</v>
      </c>
      <c r="Y72" s="96">
        <f t="shared" si="6"/>
        <v>10225685.477089675</v>
      </c>
      <c r="Z72" s="88">
        <f t="shared" si="7"/>
        <v>4.51</v>
      </c>
      <c r="AA72" s="97">
        <v>7400847.9000000004</v>
      </c>
      <c r="AB72" s="98">
        <v>3.3797684210526318</v>
      </c>
      <c r="AC72" s="98">
        <v>3210.78</v>
      </c>
      <c r="AD72" s="98">
        <v>3.3797684210526318</v>
      </c>
      <c r="AE72" s="97">
        <v>7808614.923678848</v>
      </c>
      <c r="AF72" s="98">
        <v>3.4473827789814764</v>
      </c>
      <c r="AG72" s="99">
        <v>-0.05</v>
      </c>
      <c r="AH72" s="100">
        <v>0.22942719219823965</v>
      </c>
      <c r="AI72" s="101">
        <v>0</v>
      </c>
      <c r="AJ72" s="114">
        <v>0.26999999999999957</v>
      </c>
      <c r="AK72" s="115">
        <v>0</v>
      </c>
      <c r="AL72" s="104">
        <v>611572.94230499864</v>
      </c>
      <c r="AM72" s="105">
        <v>0</v>
      </c>
      <c r="AN72" s="106">
        <v>120076.79872800002</v>
      </c>
      <c r="AO72" s="107">
        <f t="shared" ref="AO72:AP103" si="11">AM72/($G72*15*38)</f>
        <v>0</v>
      </c>
      <c r="AP72" s="108">
        <f t="shared" si="11"/>
        <v>5.3012050425853094E-2</v>
      </c>
      <c r="AQ72" s="21"/>
      <c r="AR72" s="109">
        <v>4.24</v>
      </c>
      <c r="AS72" s="110">
        <v>9603960.2791600004</v>
      </c>
    </row>
    <row r="73" spans="1:45" s="22" customFormat="1" ht="15.75" x14ac:dyDescent="0.25">
      <c r="A73" s="79" t="s">
        <v>51</v>
      </c>
      <c r="B73" s="111">
        <v>358</v>
      </c>
      <c r="C73" s="81" t="s">
        <v>71</v>
      </c>
      <c r="D73" s="82">
        <v>1.0197153733560675</v>
      </c>
      <c r="E73" s="82">
        <v>1.7421692119792205</v>
      </c>
      <c r="F73" s="83">
        <f t="shared" ref="F73:F136" si="12">1+(D73-1)*0.8+(E73-1)*0.1</f>
        <v>1.0899892198827761</v>
      </c>
      <c r="G73" s="84">
        <v>4251.2333333333327</v>
      </c>
      <c r="H73" s="156">
        <v>420.87209999999993</v>
      </c>
      <c r="I73" s="154">
        <v>769.47323333333327</v>
      </c>
      <c r="J73" s="85">
        <v>150</v>
      </c>
      <c r="K73" s="86">
        <f t="shared" ref="K73:K136" si="13">F73*$K$8</f>
        <v>3.8426680258013652</v>
      </c>
      <c r="L73" s="87">
        <f t="shared" ref="L73:L136" si="14">F73*$L$8</f>
        <v>2.3202441078269564</v>
      </c>
      <c r="M73" s="87">
        <f t="shared" ref="M73:M136" si="15">F73*$M$8</f>
        <v>0.31134866977816311</v>
      </c>
      <c r="N73" s="88">
        <f t="shared" ref="N73:N136" si="16">F73*$N$8</f>
        <v>0.8061676512482614</v>
      </c>
      <c r="O73" s="89">
        <f t="shared" ref="O73:R104" si="17">G73*K73*15*38</f>
        <v>9311564.6881259438</v>
      </c>
      <c r="P73" s="89">
        <f t="shared" si="17"/>
        <v>556619.82579904178</v>
      </c>
      <c r="Q73" s="89">
        <f t="shared" si="17"/>
        <v>136557.44654809419</v>
      </c>
      <c r="R73" s="90">
        <f t="shared" si="17"/>
        <v>68927.334181726343</v>
      </c>
      <c r="S73" s="112">
        <v>3.8426680258013644</v>
      </c>
      <c r="T73" s="92">
        <v>0.22970416667486862</v>
      </c>
      <c r="U73" s="92">
        <v>5.6354109229847522E-2</v>
      </c>
      <c r="V73" s="92">
        <v>2.8444721379812739E-2</v>
      </c>
      <c r="W73" s="94">
        <v>0</v>
      </c>
      <c r="X73" s="95">
        <v>0.34321493319632523</v>
      </c>
      <c r="Y73" s="96">
        <f t="shared" ref="Y73:Y136" si="18">SUM(O73:R73)</f>
        <v>10073669.294654807</v>
      </c>
      <c r="Z73" s="88">
        <f t="shared" ref="Z73:Z136" si="19">ROUND(Y73/(G73*15*38)+W73,2)</f>
        <v>4.16</v>
      </c>
      <c r="AA73" s="97">
        <v>10306869.460000001</v>
      </c>
      <c r="AB73" s="98">
        <v>4.2680315789473688</v>
      </c>
      <c r="AC73" s="98">
        <v>4054.63</v>
      </c>
      <c r="AD73" s="98">
        <v>4.268031578947368</v>
      </c>
      <c r="AE73" s="97">
        <v>9468000</v>
      </c>
      <c r="AF73" s="98">
        <v>3.9072252716755473</v>
      </c>
      <c r="AG73" s="99">
        <v>-0.05</v>
      </c>
      <c r="AH73" s="100">
        <v>0.22942719219823965</v>
      </c>
      <c r="AI73" s="101">
        <v>0</v>
      </c>
      <c r="AJ73" s="114">
        <v>0</v>
      </c>
      <c r="AK73" s="115">
        <v>0</v>
      </c>
      <c r="AL73" s="104">
        <v>0</v>
      </c>
      <c r="AM73" s="105">
        <v>0</v>
      </c>
      <c r="AN73" s="106">
        <v>114918.84000000004</v>
      </c>
      <c r="AO73" s="107">
        <f t="shared" si="11"/>
        <v>0</v>
      </c>
      <c r="AP73" s="108">
        <f t="shared" si="11"/>
        <v>4.7424355285132967E-2</v>
      </c>
      <c r="AQ73" s="21"/>
      <c r="AR73" s="109">
        <v>4.16</v>
      </c>
      <c r="AS73" s="110">
        <v>10080524.479999999</v>
      </c>
    </row>
    <row r="74" spans="1:45" s="22" customFormat="1" ht="15.75" x14ac:dyDescent="0.25">
      <c r="A74" s="79" t="s">
        <v>51</v>
      </c>
      <c r="B74" s="111">
        <v>877</v>
      </c>
      <c r="C74" s="81" t="s">
        <v>72</v>
      </c>
      <c r="D74" s="82">
        <v>1.0131034419296032</v>
      </c>
      <c r="E74" s="82">
        <v>2.0752172553468449</v>
      </c>
      <c r="F74" s="83">
        <f t="shared" si="12"/>
        <v>1.1180044790783672</v>
      </c>
      <c r="G74" s="84">
        <v>3416.9666666666672</v>
      </c>
      <c r="H74" s="156">
        <v>375.86633333333339</v>
      </c>
      <c r="I74" s="154">
        <v>252.8555333333334</v>
      </c>
      <c r="J74" s="85">
        <v>170</v>
      </c>
      <c r="K74" s="86">
        <f t="shared" si="13"/>
        <v>3.9414335353877932</v>
      </c>
      <c r="L74" s="87">
        <f t="shared" si="14"/>
        <v>2.3798797802648965</v>
      </c>
      <c r="M74" s="87">
        <f t="shared" si="15"/>
        <v>0.31935105505402467</v>
      </c>
      <c r="N74" s="88">
        <f t="shared" si="16"/>
        <v>0.82688803571889857</v>
      </c>
      <c r="O74" s="89">
        <f t="shared" si="17"/>
        <v>7676615.7953022793</v>
      </c>
      <c r="P74" s="89">
        <f t="shared" si="17"/>
        <v>509874.51146591426</v>
      </c>
      <c r="Q74" s="89">
        <f t="shared" si="17"/>
        <v>46027.318367361433</v>
      </c>
      <c r="R74" s="90">
        <f t="shared" si="17"/>
        <v>80125.450661161274</v>
      </c>
      <c r="S74" s="112">
        <v>3.9414335353877932</v>
      </c>
      <c r="T74" s="92">
        <v>0.26178677582913862</v>
      </c>
      <c r="U74" s="92">
        <v>2.363197807399783E-2</v>
      </c>
      <c r="V74" s="92">
        <v>4.1139109562734796E-2</v>
      </c>
      <c r="W74" s="94">
        <v>0</v>
      </c>
      <c r="X74" s="95">
        <v>0.45048308048627694</v>
      </c>
      <c r="Y74" s="96">
        <f t="shared" si="18"/>
        <v>8312643.0757967159</v>
      </c>
      <c r="Z74" s="88">
        <f t="shared" si="19"/>
        <v>4.2699999999999996</v>
      </c>
      <c r="AA74" s="97">
        <v>6750783</v>
      </c>
      <c r="AB74" s="98">
        <v>3.509178947368421</v>
      </c>
      <c r="AC74" s="98">
        <v>3333.72</v>
      </c>
      <c r="AD74" s="98">
        <v>3.5091789473684205</v>
      </c>
      <c r="AE74" s="97">
        <v>7012000</v>
      </c>
      <c r="AF74" s="98">
        <v>3.600197363928507</v>
      </c>
      <c r="AG74" s="99">
        <v>-0.05</v>
      </c>
      <c r="AH74" s="100">
        <v>0.22942719219823965</v>
      </c>
      <c r="AI74" s="101">
        <v>0</v>
      </c>
      <c r="AJ74" s="114">
        <v>0</v>
      </c>
      <c r="AK74" s="115">
        <v>0</v>
      </c>
      <c r="AL74" s="104">
        <v>0</v>
      </c>
      <c r="AM74" s="105">
        <v>84802.5192842408</v>
      </c>
      <c r="AN74" s="106">
        <v>98816.910000000033</v>
      </c>
      <c r="AO74" s="107">
        <f t="shared" si="11"/>
        <v>4.3540474384144337E-2</v>
      </c>
      <c r="AP74" s="108">
        <f t="shared" si="11"/>
        <v>5.0735935381283605E-2</v>
      </c>
      <c r="AQ74" s="21"/>
      <c r="AR74" s="109">
        <v>4.2699999999999996</v>
      </c>
      <c r="AS74" s="110">
        <v>8316555.1699999999</v>
      </c>
    </row>
    <row r="75" spans="1:45" s="22" customFormat="1" ht="15.75" x14ac:dyDescent="0.25">
      <c r="A75" s="79" t="s">
        <v>51</v>
      </c>
      <c r="B75" s="111">
        <v>359</v>
      </c>
      <c r="C75" s="81" t="s">
        <v>73</v>
      </c>
      <c r="D75" s="82">
        <v>1.0197153733560675</v>
      </c>
      <c r="E75" s="82">
        <v>1.8264263368021469</v>
      </c>
      <c r="F75" s="83">
        <f t="shared" si="12"/>
        <v>1.0984149323650687</v>
      </c>
      <c r="G75" s="84">
        <v>4795.7666666666682</v>
      </c>
      <c r="H75" s="156">
        <v>733.75230000000033</v>
      </c>
      <c r="I75" s="154">
        <v>206.21796666666671</v>
      </c>
      <c r="J75" s="85">
        <v>300</v>
      </c>
      <c r="K75" s="86">
        <f t="shared" si="13"/>
        <v>3.8723721874203059</v>
      </c>
      <c r="L75" s="87">
        <f t="shared" si="14"/>
        <v>2.3381797987353359</v>
      </c>
      <c r="M75" s="87">
        <f t="shared" si="15"/>
        <v>0.31375542236382375</v>
      </c>
      <c r="N75" s="88">
        <f t="shared" si="16"/>
        <v>0.81239939805643036</v>
      </c>
      <c r="O75" s="89">
        <f t="shared" si="17"/>
        <v>10585466.270693716</v>
      </c>
      <c r="P75" s="89">
        <f t="shared" si="17"/>
        <v>977917.53892728663</v>
      </c>
      <c r="Q75" s="89">
        <f t="shared" si="17"/>
        <v>36880.142981390098</v>
      </c>
      <c r="R75" s="90">
        <f t="shared" si="17"/>
        <v>138920.2970676496</v>
      </c>
      <c r="S75" s="112">
        <v>3.8723721874203059</v>
      </c>
      <c r="T75" s="92">
        <v>0.35774150920650638</v>
      </c>
      <c r="U75" s="92">
        <v>1.349148316164442E-2</v>
      </c>
      <c r="V75" s="92">
        <v>5.0819782603461885E-2</v>
      </c>
      <c r="W75" s="94">
        <v>0</v>
      </c>
      <c r="X75" s="95">
        <v>0.38476856947916671</v>
      </c>
      <c r="Y75" s="96">
        <f t="shared" si="18"/>
        <v>11739184.249670042</v>
      </c>
      <c r="Z75" s="88">
        <f t="shared" si="19"/>
        <v>4.29</v>
      </c>
      <c r="AA75" s="97">
        <v>10025768.34</v>
      </c>
      <c r="AB75" s="98">
        <v>3.5641473684210525</v>
      </c>
      <c r="AC75" s="98">
        <v>3385.94</v>
      </c>
      <c r="AD75" s="98">
        <v>3.5641473684210525</v>
      </c>
      <c r="AE75" s="97">
        <v>10026000</v>
      </c>
      <c r="AF75" s="98">
        <v>3.667708399257092</v>
      </c>
      <c r="AG75" s="99">
        <v>-0.05</v>
      </c>
      <c r="AH75" s="100">
        <v>0.22942719219823965</v>
      </c>
      <c r="AI75" s="101">
        <v>0</v>
      </c>
      <c r="AJ75" s="114">
        <v>0</v>
      </c>
      <c r="AK75" s="115">
        <v>0</v>
      </c>
      <c r="AL75" s="104">
        <v>0</v>
      </c>
      <c r="AM75" s="105">
        <v>268816.20383144089</v>
      </c>
      <c r="AN75" s="106">
        <v>101646.58000000005</v>
      </c>
      <c r="AO75" s="107">
        <f t="shared" si="11"/>
        <v>9.833826537492342E-2</v>
      </c>
      <c r="AP75" s="108">
        <f t="shared" si="11"/>
        <v>3.7184322284236793E-2</v>
      </c>
      <c r="AQ75" s="21"/>
      <c r="AR75" s="109">
        <v>4.29</v>
      </c>
      <c r="AS75" s="110">
        <v>11727088.230000004</v>
      </c>
    </row>
    <row r="76" spans="1:45" s="22" customFormat="1" ht="15.75" x14ac:dyDescent="0.25">
      <c r="A76" s="79" t="s">
        <v>51</v>
      </c>
      <c r="B76" s="111">
        <v>344</v>
      </c>
      <c r="C76" s="81" t="s">
        <v>74</v>
      </c>
      <c r="D76" s="82">
        <v>1.0040470049701613</v>
      </c>
      <c r="E76" s="82">
        <v>1.7193423377804418</v>
      </c>
      <c r="F76" s="83">
        <f t="shared" si="12"/>
        <v>1.0751718377541732</v>
      </c>
      <c r="G76" s="84">
        <v>5192.9333333333343</v>
      </c>
      <c r="H76" s="156">
        <v>1012.6220000000003</v>
      </c>
      <c r="I76" s="154">
        <v>197.3314666666667</v>
      </c>
      <c r="J76" s="85">
        <v>420</v>
      </c>
      <c r="K76" s="86">
        <f t="shared" si="13"/>
        <v>3.7904305545557446</v>
      </c>
      <c r="L76" s="87">
        <f t="shared" si="14"/>
        <v>2.2887025632408466</v>
      </c>
      <c r="M76" s="87">
        <f t="shared" si="15"/>
        <v>0.30711617634503413</v>
      </c>
      <c r="N76" s="88">
        <f t="shared" si="16"/>
        <v>0.79520855740552743</v>
      </c>
      <c r="O76" s="89">
        <f t="shared" si="17"/>
        <v>11219568.309429478</v>
      </c>
      <c r="P76" s="89">
        <f t="shared" si="17"/>
        <v>1321026.6231866218</v>
      </c>
      <c r="Q76" s="89">
        <f t="shared" si="17"/>
        <v>34544.100743677816</v>
      </c>
      <c r="R76" s="90">
        <f t="shared" si="17"/>
        <v>190372.92864288326</v>
      </c>
      <c r="S76" s="112">
        <v>3.7904305545557446</v>
      </c>
      <c r="T76" s="92">
        <v>0.44629699983196525</v>
      </c>
      <c r="U76" s="92">
        <v>1.1670414701111298E-2</v>
      </c>
      <c r="V76" s="92">
        <v>6.4315786988148285E-2</v>
      </c>
      <c r="W76" s="94">
        <v>0</v>
      </c>
      <c r="X76" s="95">
        <v>0.30152819053481661</v>
      </c>
      <c r="Y76" s="96">
        <f t="shared" si="18"/>
        <v>12765511.962002661</v>
      </c>
      <c r="Z76" s="88">
        <f t="shared" si="19"/>
        <v>4.3099999999999996</v>
      </c>
      <c r="AA76" s="97">
        <v>11762668.74</v>
      </c>
      <c r="AB76" s="98">
        <v>4.0174421052631581</v>
      </c>
      <c r="AC76" s="98">
        <v>3816.57</v>
      </c>
      <c r="AD76" s="98">
        <v>4.0174421052631581</v>
      </c>
      <c r="AE76" s="97">
        <v>11717000</v>
      </c>
      <c r="AF76" s="98">
        <v>3.958483391059104</v>
      </c>
      <c r="AG76" s="99">
        <v>-0.05</v>
      </c>
      <c r="AH76" s="100">
        <v>0.22942719219823965</v>
      </c>
      <c r="AI76" s="101">
        <v>0</v>
      </c>
      <c r="AJ76" s="114">
        <v>0</v>
      </c>
      <c r="AK76" s="115">
        <v>0</v>
      </c>
      <c r="AL76" s="104">
        <v>0</v>
      </c>
      <c r="AM76" s="105">
        <v>506280.09707909555</v>
      </c>
      <c r="AN76" s="106">
        <v>178359.83999999994</v>
      </c>
      <c r="AO76" s="107">
        <f t="shared" si="11"/>
        <v>0.17104219130420675</v>
      </c>
      <c r="AP76" s="108">
        <f t="shared" si="11"/>
        <v>6.0257272703930956E-2</v>
      </c>
      <c r="AQ76" s="21"/>
      <c r="AR76" s="109">
        <v>4.3099999999999996</v>
      </c>
      <c r="AS76" s="110">
        <v>12757479.32</v>
      </c>
    </row>
    <row r="77" spans="1:45" s="22" customFormat="1" ht="15.75" x14ac:dyDescent="0.25">
      <c r="A77" s="79" t="s">
        <v>75</v>
      </c>
      <c r="B77" s="111">
        <v>301</v>
      </c>
      <c r="C77" s="81" t="s">
        <v>76</v>
      </c>
      <c r="D77" s="82">
        <v>1.1081296382371495</v>
      </c>
      <c r="E77" s="82">
        <v>3.4963662965613778</v>
      </c>
      <c r="F77" s="83">
        <f t="shared" si="12"/>
        <v>1.3361403402458574</v>
      </c>
      <c r="G77" s="84">
        <v>4734.7189433333333</v>
      </c>
      <c r="H77" s="156">
        <v>880.65772346000017</v>
      </c>
      <c r="I77" s="154">
        <v>2575.6871051733333</v>
      </c>
      <c r="J77" s="85">
        <v>270</v>
      </c>
      <c r="K77" s="86">
        <f t="shared" si="13"/>
        <v>4.7104537088892409</v>
      </c>
      <c r="L77" s="87">
        <f t="shared" si="14"/>
        <v>2.8442223970056935</v>
      </c>
      <c r="M77" s="87">
        <f t="shared" si="15"/>
        <v>0.38166021276543421</v>
      </c>
      <c r="N77" s="88">
        <f t="shared" si="16"/>
        <v>0.98822364495485482</v>
      </c>
      <c r="O77" s="89">
        <f t="shared" si="17"/>
        <v>12712524.412088407</v>
      </c>
      <c r="P77" s="89">
        <f t="shared" si="17"/>
        <v>1427728.2600617581</v>
      </c>
      <c r="Q77" s="89">
        <f t="shared" si="17"/>
        <v>560331.25448925467</v>
      </c>
      <c r="R77" s="90">
        <f t="shared" si="17"/>
        <v>152087.61895855214</v>
      </c>
      <c r="S77" s="112">
        <v>4.7104537088892409</v>
      </c>
      <c r="T77" s="92">
        <v>0.52902536584305904</v>
      </c>
      <c r="U77" s="92">
        <v>0.20762315574439619</v>
      </c>
      <c r="V77" s="92">
        <v>5.635400692864867E-2</v>
      </c>
      <c r="W77" s="94">
        <v>0</v>
      </c>
      <c r="X77" s="95">
        <v>1.3845354387168793</v>
      </c>
      <c r="Y77" s="96">
        <f t="shared" si="18"/>
        <v>14852671.54559797</v>
      </c>
      <c r="Z77" s="88">
        <f t="shared" si="19"/>
        <v>5.5</v>
      </c>
      <c r="AA77" s="97">
        <v>10711497.540000001</v>
      </c>
      <c r="AB77" s="98">
        <v>4.2660842105263166</v>
      </c>
      <c r="AC77" s="98">
        <v>4052.78</v>
      </c>
      <c r="AD77" s="98">
        <v>4.2660842105263157</v>
      </c>
      <c r="AE77" s="97">
        <v>11208117.539999999</v>
      </c>
      <c r="AF77" s="98">
        <v>4.1530161220973696</v>
      </c>
      <c r="AG77" s="99">
        <v>-0.05</v>
      </c>
      <c r="AH77" s="100">
        <v>0.22942719219823965</v>
      </c>
      <c r="AI77" s="101">
        <v>0</v>
      </c>
      <c r="AJ77" s="114">
        <v>0.38999999999999968</v>
      </c>
      <c r="AK77" s="115">
        <v>0</v>
      </c>
      <c r="AL77" s="104">
        <v>1052528.0211030003</v>
      </c>
      <c r="AM77" s="105">
        <v>0</v>
      </c>
      <c r="AN77" s="106">
        <v>199012.86823399999</v>
      </c>
      <c r="AO77" s="107">
        <f t="shared" si="11"/>
        <v>0</v>
      </c>
      <c r="AP77" s="108">
        <f t="shared" si="11"/>
        <v>7.3741522368139051E-2</v>
      </c>
      <c r="AQ77" s="21"/>
      <c r="AR77" s="109">
        <v>5.1100000000000003</v>
      </c>
      <c r="AS77" s="110">
        <v>13790815.866247</v>
      </c>
    </row>
    <row r="78" spans="1:45" s="22" customFormat="1" ht="15.75" x14ac:dyDescent="0.25">
      <c r="A78" s="79" t="s">
        <v>75</v>
      </c>
      <c r="B78" s="111">
        <v>302</v>
      </c>
      <c r="C78" s="81" t="s">
        <v>77</v>
      </c>
      <c r="D78" s="82">
        <v>1.1670575084131261</v>
      </c>
      <c r="E78" s="82">
        <v>4.2685921853524444</v>
      </c>
      <c r="F78" s="83">
        <f t="shared" si="12"/>
        <v>1.4605052252657451</v>
      </c>
      <c r="G78" s="84">
        <v>6337.2999999999993</v>
      </c>
      <c r="H78" s="156">
        <v>1083.6783</v>
      </c>
      <c r="I78" s="154">
        <v>3086.2651000000001</v>
      </c>
      <c r="J78" s="85">
        <v>300</v>
      </c>
      <c r="K78" s="86">
        <f t="shared" si="13"/>
        <v>5.148891959911376</v>
      </c>
      <c r="L78" s="87">
        <f t="shared" si="14"/>
        <v>3.1089561085180004</v>
      </c>
      <c r="M78" s="87">
        <f t="shared" si="15"/>
        <v>0.41718427191367102</v>
      </c>
      <c r="N78" s="88">
        <f t="shared" si="16"/>
        <v>1.0802052402086366</v>
      </c>
      <c r="O78" s="89">
        <f t="shared" si="17"/>
        <v>18599141.620001424</v>
      </c>
      <c r="P78" s="89">
        <f t="shared" si="17"/>
        <v>1920391.7141584393</v>
      </c>
      <c r="Q78" s="89">
        <f t="shared" si="17"/>
        <v>733898.51744536171</v>
      </c>
      <c r="R78" s="90">
        <f t="shared" si="17"/>
        <v>184715.09607567685</v>
      </c>
      <c r="S78" s="112">
        <v>5.148891959911376</v>
      </c>
      <c r="T78" s="92">
        <v>0.5316314945565781</v>
      </c>
      <c r="U78" s="92">
        <v>0.20316874042195779</v>
      </c>
      <c r="V78" s="92">
        <v>5.113558961428228E-2</v>
      </c>
      <c r="W78" s="94">
        <v>0</v>
      </c>
      <c r="X78" s="95">
        <v>1.8712834151751991</v>
      </c>
      <c r="Y78" s="96">
        <f t="shared" si="18"/>
        <v>21438146.947680902</v>
      </c>
      <c r="Z78" s="88">
        <f t="shared" si="19"/>
        <v>5.93</v>
      </c>
      <c r="AA78" s="97">
        <v>17181175.68</v>
      </c>
      <c r="AB78" s="98">
        <v>4.7997473684210528</v>
      </c>
      <c r="AC78" s="98">
        <v>4559.76</v>
      </c>
      <c r="AD78" s="98">
        <v>4.7997473684210528</v>
      </c>
      <c r="AE78" s="97">
        <v>17322021.746945955</v>
      </c>
      <c r="AF78" s="98">
        <v>4.795340576704163</v>
      </c>
      <c r="AG78" s="99">
        <v>-0.05</v>
      </c>
      <c r="AH78" s="100">
        <v>0.22942719219823965</v>
      </c>
      <c r="AI78" s="101">
        <v>0</v>
      </c>
      <c r="AJ78" s="114">
        <v>2.9999999999999361E-2</v>
      </c>
      <c r="AK78" s="115">
        <v>0</v>
      </c>
      <c r="AL78" s="104">
        <v>108367.82999999821</v>
      </c>
      <c r="AM78" s="105">
        <v>127439.12035262979</v>
      </c>
      <c r="AN78" s="106">
        <v>210503.27999999994</v>
      </c>
      <c r="AO78" s="107">
        <f t="shared" si="11"/>
        <v>3.5279599218503259E-2</v>
      </c>
      <c r="AP78" s="108">
        <f t="shared" si="11"/>
        <v>5.8274659555331128E-2</v>
      </c>
      <c r="AQ78" s="21"/>
      <c r="AR78" s="109">
        <v>5.9</v>
      </c>
      <c r="AS78" s="110">
        <v>21312339.899999999</v>
      </c>
    </row>
    <row r="79" spans="1:45" s="22" customFormat="1" ht="15.75" x14ac:dyDescent="0.25">
      <c r="A79" s="79" t="s">
        <v>75</v>
      </c>
      <c r="B79" s="111">
        <v>303</v>
      </c>
      <c r="C79" s="81" t="s">
        <v>78</v>
      </c>
      <c r="D79" s="82">
        <v>1.1081296382371495</v>
      </c>
      <c r="E79" s="82">
        <v>3.3461756778465985</v>
      </c>
      <c r="F79" s="83">
        <f t="shared" si="12"/>
        <v>1.3211212783743793</v>
      </c>
      <c r="G79" s="84">
        <v>3966.6333333333337</v>
      </c>
      <c r="H79" s="156">
        <v>475.99600000000004</v>
      </c>
      <c r="I79" s="154">
        <v>745.7270666666667</v>
      </c>
      <c r="J79" s="85">
        <v>190</v>
      </c>
      <c r="K79" s="86">
        <f t="shared" si="13"/>
        <v>4.6575052321719506</v>
      </c>
      <c r="L79" s="87">
        <f t="shared" si="14"/>
        <v>2.812251539701129</v>
      </c>
      <c r="M79" s="87">
        <f t="shared" si="15"/>
        <v>0.37737011076286253</v>
      </c>
      <c r="N79" s="88">
        <f t="shared" si="16"/>
        <v>0.97711538662347064</v>
      </c>
      <c r="O79" s="89">
        <f t="shared" si="17"/>
        <v>10530530.83734137</v>
      </c>
      <c r="P79" s="89">
        <f t="shared" si="17"/>
        <v>763013.67581819976</v>
      </c>
      <c r="Q79" s="89">
        <f t="shared" si="17"/>
        <v>160406.61027571282</v>
      </c>
      <c r="R79" s="90">
        <f t="shared" si="17"/>
        <v>105821.59637132187</v>
      </c>
      <c r="S79" s="112">
        <v>4.6575052321719506</v>
      </c>
      <c r="T79" s="92">
        <v>0.33747018476413548</v>
      </c>
      <c r="U79" s="92">
        <v>7.0945580823418147E-2</v>
      </c>
      <c r="V79" s="92">
        <v>4.6803399219773126E-2</v>
      </c>
      <c r="W79" s="94">
        <v>0</v>
      </c>
      <c r="X79" s="95">
        <v>1.2427357133737789</v>
      </c>
      <c r="Y79" s="96">
        <f t="shared" si="18"/>
        <v>11559772.719806604</v>
      </c>
      <c r="Z79" s="88">
        <f t="shared" si="19"/>
        <v>5.1100000000000003</v>
      </c>
      <c r="AA79" s="97">
        <v>9144309.4399999995</v>
      </c>
      <c r="AB79" s="98">
        <v>3.9742315789473683</v>
      </c>
      <c r="AC79" s="98">
        <v>3775.52</v>
      </c>
      <c r="AD79" s="98">
        <v>3.9742315789473683</v>
      </c>
      <c r="AE79" s="97">
        <v>8683000</v>
      </c>
      <c r="AF79" s="98">
        <v>3.840368406457197</v>
      </c>
      <c r="AG79" s="99">
        <v>-0.05</v>
      </c>
      <c r="AH79" s="100">
        <v>0.22942719219823965</v>
      </c>
      <c r="AI79" s="101">
        <v>0</v>
      </c>
      <c r="AJ79" s="114">
        <v>0.39000000000000057</v>
      </c>
      <c r="AK79" s="115">
        <v>0</v>
      </c>
      <c r="AL79" s="104">
        <v>881782.58999999985</v>
      </c>
      <c r="AM79" s="105">
        <v>0</v>
      </c>
      <c r="AN79" s="106">
        <v>135461.64000000004</v>
      </c>
      <c r="AO79" s="107">
        <f t="shared" si="11"/>
        <v>0</v>
      </c>
      <c r="AP79" s="108">
        <f t="shared" si="11"/>
        <v>5.991277237623846E-2</v>
      </c>
      <c r="AQ79" s="21"/>
      <c r="AR79" s="109">
        <v>4.72</v>
      </c>
      <c r="AS79" s="110">
        <v>10671830.32</v>
      </c>
    </row>
    <row r="80" spans="1:45" s="22" customFormat="1" ht="15.75" x14ac:dyDescent="0.25">
      <c r="A80" s="79" t="s">
        <v>75</v>
      </c>
      <c r="B80" s="111">
        <v>304</v>
      </c>
      <c r="C80" s="81" t="s">
        <v>79</v>
      </c>
      <c r="D80" s="82">
        <v>1.1670575084131261</v>
      </c>
      <c r="E80" s="82">
        <v>2.9323844779779038</v>
      </c>
      <c r="F80" s="83">
        <f t="shared" si="12"/>
        <v>1.3268844545282912</v>
      </c>
      <c r="G80" s="84">
        <v>5355.4666666666662</v>
      </c>
      <c r="H80" s="156">
        <v>733.69893333333323</v>
      </c>
      <c r="I80" s="154">
        <v>3679.2056000000002</v>
      </c>
      <c r="J80" s="85">
        <v>260</v>
      </c>
      <c r="K80" s="86">
        <f t="shared" si="13"/>
        <v>4.6778228392911103</v>
      </c>
      <c r="L80" s="87">
        <f t="shared" si="14"/>
        <v>2.8245195284752942</v>
      </c>
      <c r="M80" s="87">
        <f t="shared" si="15"/>
        <v>0.37901632633682086</v>
      </c>
      <c r="N80" s="88">
        <f t="shared" si="16"/>
        <v>0.98137789316847002</v>
      </c>
      <c r="O80" s="89">
        <f t="shared" si="17"/>
        <v>14279596.844385471</v>
      </c>
      <c r="P80" s="89">
        <f t="shared" si="17"/>
        <v>1181237.7701762507</v>
      </c>
      <c r="Q80" s="89">
        <f t="shared" si="17"/>
        <v>794853.02449941949</v>
      </c>
      <c r="R80" s="90">
        <f t="shared" si="17"/>
        <v>145440.20376756726</v>
      </c>
      <c r="S80" s="112">
        <v>4.6778228392911103</v>
      </c>
      <c r="T80" s="92">
        <v>0.3869591754011153</v>
      </c>
      <c r="U80" s="92">
        <v>0.26038421619339597</v>
      </c>
      <c r="V80" s="92">
        <v>4.764444783345409E-2</v>
      </c>
      <c r="W80" s="94">
        <v>0</v>
      </c>
      <c r="X80" s="95">
        <v>1.3236181055578236</v>
      </c>
      <c r="Y80" s="96">
        <f t="shared" si="18"/>
        <v>16401127.84282871</v>
      </c>
      <c r="Z80" s="88">
        <f t="shared" si="19"/>
        <v>5.37</v>
      </c>
      <c r="AA80" s="97">
        <v>18833743.52</v>
      </c>
      <c r="AB80" s="98">
        <v>6.2421263157894735</v>
      </c>
      <c r="AC80" s="98">
        <v>5930.02</v>
      </c>
      <c r="AD80" s="98">
        <v>6.2421263157894744</v>
      </c>
      <c r="AE80" s="97">
        <v>17809000</v>
      </c>
      <c r="AF80" s="98">
        <v>5.8340125322018892</v>
      </c>
      <c r="AG80" s="99">
        <v>-0.05</v>
      </c>
      <c r="AH80" s="100">
        <v>0.22942719219823965</v>
      </c>
      <c r="AI80" s="101">
        <v>0.16999999999999993</v>
      </c>
      <c r="AJ80" s="114">
        <v>0</v>
      </c>
      <c r="AK80" s="115">
        <v>518944.71999999881</v>
      </c>
      <c r="AL80" s="104">
        <v>0</v>
      </c>
      <c r="AM80" s="105">
        <v>726621.5773372245</v>
      </c>
      <c r="AN80" s="106">
        <v>107849.70000000001</v>
      </c>
      <c r="AO80" s="107">
        <f t="shared" si="11"/>
        <v>0.23803242115524012</v>
      </c>
      <c r="AP80" s="108">
        <f t="shared" si="11"/>
        <v>3.5330254444057164E-2</v>
      </c>
      <c r="AQ80" s="21"/>
      <c r="AR80" s="109">
        <v>5.54</v>
      </c>
      <c r="AS80" s="110">
        <v>16911492.639999997</v>
      </c>
    </row>
    <row r="81" spans="1:45" s="22" customFormat="1" ht="15.75" x14ac:dyDescent="0.25">
      <c r="A81" s="79" t="s">
        <v>75</v>
      </c>
      <c r="B81" s="111">
        <v>305</v>
      </c>
      <c r="C81" s="81" t="s">
        <v>80</v>
      </c>
      <c r="D81" s="82">
        <v>1.1081296382371495</v>
      </c>
      <c r="E81" s="82">
        <v>3.0153431881293655</v>
      </c>
      <c r="F81" s="83">
        <f t="shared" si="12"/>
        <v>1.2880380294026561</v>
      </c>
      <c r="G81" s="84">
        <v>5466.1333333333332</v>
      </c>
      <c r="H81" s="156">
        <v>546.61333333333334</v>
      </c>
      <c r="I81" s="154">
        <v>765.25866666666673</v>
      </c>
      <c r="J81" s="85">
        <v>260</v>
      </c>
      <c r="K81" s="86">
        <f t="shared" si="13"/>
        <v>4.5408729382975768</v>
      </c>
      <c r="L81" s="87">
        <f t="shared" si="14"/>
        <v>2.7418277115621055</v>
      </c>
      <c r="M81" s="87">
        <f t="shared" si="15"/>
        <v>0.36792008559619754</v>
      </c>
      <c r="N81" s="88">
        <f t="shared" si="16"/>
        <v>0.95264666286667621</v>
      </c>
      <c r="O81" s="89">
        <f t="shared" si="17"/>
        <v>14147979.650362007</v>
      </c>
      <c r="P81" s="89">
        <f t="shared" si="17"/>
        <v>854270.16336032061</v>
      </c>
      <c r="Q81" s="89">
        <f t="shared" si="17"/>
        <v>160485.79946164225</v>
      </c>
      <c r="R81" s="90">
        <f t="shared" si="17"/>
        <v>141182.23543684141</v>
      </c>
      <c r="S81" s="112">
        <v>4.5408729382975768</v>
      </c>
      <c r="T81" s="92">
        <v>0.27418277115621059</v>
      </c>
      <c r="U81" s="92">
        <v>5.1508811983467649E-2</v>
      </c>
      <c r="V81" s="92">
        <v>4.5313225499805314E-2</v>
      </c>
      <c r="W81" s="94">
        <v>0</v>
      </c>
      <c r="X81" s="95">
        <v>1.098420663519263</v>
      </c>
      <c r="Y81" s="96">
        <f t="shared" si="18"/>
        <v>15303917.848620811</v>
      </c>
      <c r="Z81" s="88">
        <f t="shared" si="19"/>
        <v>4.91</v>
      </c>
      <c r="AA81" s="97">
        <v>12661579.09</v>
      </c>
      <c r="AB81" s="98">
        <v>4.1047052631578946</v>
      </c>
      <c r="AC81" s="98">
        <v>3899.47</v>
      </c>
      <c r="AD81" s="98">
        <v>4.1047052631578946</v>
      </c>
      <c r="AE81" s="97">
        <v>13065000</v>
      </c>
      <c r="AF81" s="98">
        <v>4.1932845823212537</v>
      </c>
      <c r="AG81" s="99">
        <v>-0.05</v>
      </c>
      <c r="AH81" s="100">
        <v>0.22942719219823965</v>
      </c>
      <c r="AI81" s="101">
        <v>0</v>
      </c>
      <c r="AJ81" s="114">
        <v>0</v>
      </c>
      <c r="AK81" s="115">
        <v>0</v>
      </c>
      <c r="AL81" s="104">
        <v>0</v>
      </c>
      <c r="AM81" s="105">
        <v>0</v>
      </c>
      <c r="AN81" s="106">
        <v>76683.05</v>
      </c>
      <c r="AO81" s="107">
        <f t="shared" si="11"/>
        <v>0</v>
      </c>
      <c r="AP81" s="108">
        <f t="shared" si="11"/>
        <v>2.4611852375841545E-2</v>
      </c>
      <c r="AQ81" s="21"/>
      <c r="AR81" s="109">
        <v>4.91</v>
      </c>
      <c r="AS81" s="110">
        <v>15298067.360000001</v>
      </c>
    </row>
    <row r="82" spans="1:45" s="22" customFormat="1" ht="15.75" x14ac:dyDescent="0.25">
      <c r="A82" s="79" t="s">
        <v>75</v>
      </c>
      <c r="B82" s="111">
        <v>306</v>
      </c>
      <c r="C82" s="81" t="s">
        <v>81</v>
      </c>
      <c r="D82" s="82">
        <v>1.1081296382371495</v>
      </c>
      <c r="E82" s="82">
        <v>2.6775527428633388</v>
      </c>
      <c r="F82" s="83">
        <f t="shared" si="12"/>
        <v>1.2542589848760535</v>
      </c>
      <c r="G82" s="84">
        <v>6691.0368366666689</v>
      </c>
      <c r="H82" s="156">
        <v>1331.516330496667</v>
      </c>
      <c r="I82" s="154">
        <v>2422.1553348733341</v>
      </c>
      <c r="J82" s="85">
        <v>340</v>
      </c>
      <c r="K82" s="86">
        <f t="shared" si="13"/>
        <v>4.421787673987847</v>
      </c>
      <c r="L82" s="87">
        <f t="shared" si="14"/>
        <v>2.6699227536036192</v>
      </c>
      <c r="M82" s="87">
        <f t="shared" si="15"/>
        <v>0.3582713107387121</v>
      </c>
      <c r="N82" s="88">
        <f t="shared" si="16"/>
        <v>0.92766332129716012</v>
      </c>
      <c r="O82" s="89">
        <f t="shared" si="17"/>
        <v>16864216.200025648</v>
      </c>
      <c r="P82" s="89">
        <f t="shared" si="17"/>
        <v>2026376.0761250732</v>
      </c>
      <c r="Q82" s="89">
        <f t="shared" si="17"/>
        <v>494639.59698356513</v>
      </c>
      <c r="R82" s="90">
        <f t="shared" si="17"/>
        <v>179781.15166738961</v>
      </c>
      <c r="S82" s="112">
        <v>4.4217876739878479</v>
      </c>
      <c r="T82" s="92">
        <v>0.53131462796712015</v>
      </c>
      <c r="U82" s="92">
        <v>0.12969421448741378</v>
      </c>
      <c r="V82" s="92">
        <v>4.7138513348577334E-2</v>
      </c>
      <c r="W82" s="94">
        <v>0</v>
      </c>
      <c r="X82" s="95">
        <v>1.0399224473434021</v>
      </c>
      <c r="Y82" s="96">
        <f t="shared" si="18"/>
        <v>19565013.024801679</v>
      </c>
      <c r="Z82" s="88">
        <f t="shared" si="19"/>
        <v>5.13</v>
      </c>
      <c r="AA82" s="97">
        <v>18362299.59</v>
      </c>
      <c r="AB82" s="98">
        <v>4.8045578947368419</v>
      </c>
      <c r="AC82" s="98">
        <v>4564.33</v>
      </c>
      <c r="AD82" s="98">
        <v>4.8045578947368419</v>
      </c>
      <c r="AE82" s="97">
        <v>16814999.999999996</v>
      </c>
      <c r="AF82" s="98">
        <v>4.4088832149811115</v>
      </c>
      <c r="AG82" s="99">
        <v>-0.05</v>
      </c>
      <c r="AH82" s="100">
        <v>0.22942719219823965</v>
      </c>
      <c r="AI82" s="101">
        <v>0</v>
      </c>
      <c r="AJ82" s="114">
        <v>0</v>
      </c>
      <c r="AK82" s="115">
        <v>0</v>
      </c>
      <c r="AL82" s="104">
        <v>0</v>
      </c>
      <c r="AM82" s="105">
        <v>616612.14609341673</v>
      </c>
      <c r="AN82" s="106">
        <v>180328.78984099999</v>
      </c>
      <c r="AO82" s="107">
        <f t="shared" si="11"/>
        <v>0.16167534588550381</v>
      </c>
      <c r="AP82" s="108">
        <f t="shared" si="11"/>
        <v>4.7282103759015252E-2</v>
      </c>
      <c r="AQ82" s="21"/>
      <c r="AR82" s="109">
        <v>5.13</v>
      </c>
      <c r="AS82" s="110">
        <v>19565260.814097006</v>
      </c>
    </row>
    <row r="83" spans="1:45" s="22" customFormat="1" ht="15.75" x14ac:dyDescent="0.25">
      <c r="A83" s="79" t="s">
        <v>75</v>
      </c>
      <c r="B83" s="111">
        <v>307</v>
      </c>
      <c r="C83" s="81" t="s">
        <v>82</v>
      </c>
      <c r="D83" s="82">
        <v>1.1670575084131261</v>
      </c>
      <c r="E83" s="82">
        <v>3.2665252961581257</v>
      </c>
      <c r="F83" s="83">
        <f t="shared" si="12"/>
        <v>1.3602985363463134</v>
      </c>
      <c r="G83" s="84">
        <v>6267.3666666666613</v>
      </c>
      <c r="H83" s="156">
        <v>908.76816666666571</v>
      </c>
      <c r="I83" s="154">
        <v>4036.18413333333</v>
      </c>
      <c r="J83" s="85">
        <v>240</v>
      </c>
      <c r="K83" s="86">
        <f t="shared" si="13"/>
        <v>4.7956214573613272</v>
      </c>
      <c r="L83" s="87">
        <f t="shared" si="14"/>
        <v>2.8956475956547583</v>
      </c>
      <c r="M83" s="87">
        <f t="shared" si="15"/>
        <v>0.38856085185700789</v>
      </c>
      <c r="N83" s="88">
        <f t="shared" si="16"/>
        <v>1.006091304426564</v>
      </c>
      <c r="O83" s="89">
        <f t="shared" si="17"/>
        <v>17131873.298656132</v>
      </c>
      <c r="P83" s="89">
        <f t="shared" si="17"/>
        <v>1499939.2433850707</v>
      </c>
      <c r="Q83" s="89">
        <f t="shared" si="17"/>
        <v>893932.79270685057</v>
      </c>
      <c r="R83" s="90">
        <f t="shared" si="17"/>
        <v>137633.29044555395</v>
      </c>
      <c r="S83" s="112">
        <v>4.7956214573613272</v>
      </c>
      <c r="T83" s="92">
        <v>0.41986890136993993</v>
      </c>
      <c r="U83" s="92">
        <v>0.25023318859591309</v>
      </c>
      <c r="V83" s="92">
        <v>3.8526852808310079E-2</v>
      </c>
      <c r="W83" s="94">
        <v>0.32672737250413508</v>
      </c>
      <c r="X83" s="95">
        <v>1.4578956823544926</v>
      </c>
      <c r="Y83" s="96">
        <f t="shared" si="18"/>
        <v>19663378.625193607</v>
      </c>
      <c r="Z83" s="88">
        <f t="shared" si="19"/>
        <v>5.83</v>
      </c>
      <c r="AA83" s="97">
        <v>21492706</v>
      </c>
      <c r="AB83" s="98">
        <v>5.9505263157894737</v>
      </c>
      <c r="AC83" s="98">
        <v>5653</v>
      </c>
      <c r="AD83" s="98">
        <v>5.9505263157894728</v>
      </c>
      <c r="AE83" s="97">
        <v>23145087.960000001</v>
      </c>
      <c r="AF83" s="98">
        <v>6.4788641918218044</v>
      </c>
      <c r="AG83" s="99">
        <v>-0.05</v>
      </c>
      <c r="AH83" s="100">
        <v>0.22942719219823965</v>
      </c>
      <c r="AI83" s="101">
        <v>0.32000000000000028</v>
      </c>
      <c r="AJ83" s="114">
        <v>0</v>
      </c>
      <c r="AK83" s="115">
        <v>1143167.6800000034</v>
      </c>
      <c r="AL83" s="104">
        <v>0</v>
      </c>
      <c r="AM83" s="105">
        <v>782628.70923704398</v>
      </c>
      <c r="AN83" s="106">
        <v>120356.64000000003</v>
      </c>
      <c r="AO83" s="107">
        <f t="shared" si="11"/>
        <v>0.21907651111677187</v>
      </c>
      <c r="AP83" s="108">
        <f t="shared" si="11"/>
        <v>3.3690704761702189E-2</v>
      </c>
      <c r="AQ83" s="21"/>
      <c r="AR83" s="109">
        <v>6.15</v>
      </c>
      <c r="AS83" s="110">
        <v>21970253.849999983</v>
      </c>
    </row>
    <row r="84" spans="1:45" s="22" customFormat="1" ht="15.75" x14ac:dyDescent="0.25">
      <c r="A84" s="79" t="s">
        <v>75</v>
      </c>
      <c r="B84" s="111">
        <v>308</v>
      </c>
      <c r="C84" s="81" t="s">
        <v>83</v>
      </c>
      <c r="D84" s="82">
        <v>1.1081296382371495</v>
      </c>
      <c r="E84" s="82">
        <v>3.8811641921793112</v>
      </c>
      <c r="F84" s="83">
        <f t="shared" si="12"/>
        <v>1.3746201298076506</v>
      </c>
      <c r="G84" s="84">
        <v>5573.2754383333322</v>
      </c>
      <c r="H84" s="156">
        <v>1008.7628543383333</v>
      </c>
      <c r="I84" s="154">
        <v>2747.6247910983325</v>
      </c>
      <c r="J84" s="85">
        <v>280</v>
      </c>
      <c r="K84" s="86">
        <f t="shared" si="13"/>
        <v>4.8461110661285813</v>
      </c>
      <c r="L84" s="87">
        <f t="shared" si="14"/>
        <v>2.9261337621573356</v>
      </c>
      <c r="M84" s="87">
        <f t="shared" si="15"/>
        <v>0.39265172632801459</v>
      </c>
      <c r="N84" s="88">
        <f t="shared" si="16"/>
        <v>1.0166837076836353</v>
      </c>
      <c r="O84" s="89">
        <f t="shared" si="17"/>
        <v>15394965.712485174</v>
      </c>
      <c r="P84" s="89">
        <f t="shared" si="17"/>
        <v>1682511.7762710718</v>
      </c>
      <c r="Q84" s="89">
        <f t="shared" si="17"/>
        <v>614949.98199005402</v>
      </c>
      <c r="R84" s="90">
        <f t="shared" si="17"/>
        <v>162262.7197463082</v>
      </c>
      <c r="S84" s="112">
        <v>4.8461110661285813</v>
      </c>
      <c r="T84" s="92">
        <v>0.5296302109504778</v>
      </c>
      <c r="U84" s="92">
        <v>0.19357730107971119</v>
      </c>
      <c r="V84" s="92">
        <v>5.1077941742019455E-2</v>
      </c>
      <c r="W84" s="94">
        <v>0</v>
      </c>
      <c r="X84" s="95">
        <v>1.5317058350879265</v>
      </c>
      <c r="Y84" s="96">
        <f t="shared" si="18"/>
        <v>17854690.190492608</v>
      </c>
      <c r="Z84" s="88">
        <f t="shared" si="19"/>
        <v>5.62</v>
      </c>
      <c r="AA84" s="97">
        <v>13209807.24</v>
      </c>
      <c r="AB84" s="98">
        <v>4.1557263157894742</v>
      </c>
      <c r="AC84" s="98">
        <v>3947.94</v>
      </c>
      <c r="AD84" s="98">
        <v>4.1557263157894742</v>
      </c>
      <c r="AE84" s="97">
        <v>13644270.964449979</v>
      </c>
      <c r="AF84" s="98">
        <v>4.2950178483641501</v>
      </c>
      <c r="AG84" s="99">
        <v>-0.05</v>
      </c>
      <c r="AH84" s="100">
        <v>0.22942719219823965</v>
      </c>
      <c r="AI84" s="101">
        <v>0</v>
      </c>
      <c r="AJ84" s="114">
        <v>0.33999999999999986</v>
      </c>
      <c r="AK84" s="115">
        <v>0</v>
      </c>
      <c r="AL84" s="104">
        <v>1080100.7799489982</v>
      </c>
      <c r="AM84" s="105">
        <v>0</v>
      </c>
      <c r="AN84" s="106">
        <v>168632.21999999997</v>
      </c>
      <c r="AO84" s="107">
        <f t="shared" si="11"/>
        <v>0</v>
      </c>
      <c r="AP84" s="108">
        <f t="shared" si="11"/>
        <v>5.3082967686318337E-2</v>
      </c>
      <c r="AQ84" s="21"/>
      <c r="AR84" s="109">
        <v>5.28</v>
      </c>
      <c r="AS84" s="110">
        <v>16773329.759207997</v>
      </c>
    </row>
    <row r="85" spans="1:45" s="22" customFormat="1" ht="15.75" x14ac:dyDescent="0.25">
      <c r="A85" s="79" t="s">
        <v>75</v>
      </c>
      <c r="B85" s="111">
        <v>203</v>
      </c>
      <c r="C85" s="81" t="s">
        <v>84</v>
      </c>
      <c r="D85" s="82">
        <v>1.3033675099232165</v>
      </c>
      <c r="E85" s="82">
        <v>3.6462845616978745</v>
      </c>
      <c r="F85" s="83">
        <f t="shared" si="12"/>
        <v>1.5073224641083605</v>
      </c>
      <c r="G85" s="84">
        <v>5398.3385666666682</v>
      </c>
      <c r="H85" s="156">
        <v>1041.8793433666669</v>
      </c>
      <c r="I85" s="154">
        <v>2315.8872451000007</v>
      </c>
      <c r="J85" s="85">
        <v>230</v>
      </c>
      <c r="K85" s="86">
        <f t="shared" si="13"/>
        <v>5.3139423140572379</v>
      </c>
      <c r="L85" s="87">
        <f t="shared" si="14"/>
        <v>3.2086152799921805</v>
      </c>
      <c r="M85" s="87">
        <f t="shared" si="15"/>
        <v>0.43055732622507281</v>
      </c>
      <c r="N85" s="88">
        <f t="shared" si="16"/>
        <v>1.1148317693404928</v>
      </c>
      <c r="O85" s="89">
        <f t="shared" si="17"/>
        <v>16351282.048959751</v>
      </c>
      <c r="P85" s="89">
        <f t="shared" si="17"/>
        <v>1905504.2891896691</v>
      </c>
      <c r="Q85" s="89">
        <f t="shared" si="17"/>
        <v>568359.6654507335</v>
      </c>
      <c r="R85" s="90">
        <f t="shared" si="17"/>
        <v>146154.44496053859</v>
      </c>
      <c r="S85" s="112">
        <v>5.3139423140572379</v>
      </c>
      <c r="T85" s="92">
        <v>0.61926274903849077</v>
      </c>
      <c r="U85" s="92">
        <v>0.18470909295055624</v>
      </c>
      <c r="V85" s="92">
        <v>4.7498189263560878E-2</v>
      </c>
      <c r="W85" s="94">
        <v>0</v>
      </c>
      <c r="X85" s="95">
        <v>2.075104868231989</v>
      </c>
      <c r="Y85" s="96">
        <f t="shared" si="18"/>
        <v>18971300.448560692</v>
      </c>
      <c r="Z85" s="88">
        <f t="shared" si="19"/>
        <v>6.17</v>
      </c>
      <c r="AA85" s="97">
        <v>15932432.710000001</v>
      </c>
      <c r="AB85" s="98">
        <v>5.2922000000000002</v>
      </c>
      <c r="AC85" s="98">
        <v>5027.59</v>
      </c>
      <c r="AD85" s="98">
        <v>5.2922000000000002</v>
      </c>
      <c r="AE85" s="97">
        <v>14952578.415498512</v>
      </c>
      <c r="AF85" s="98">
        <v>4.8593828244453432</v>
      </c>
      <c r="AG85" s="99">
        <v>-0.05</v>
      </c>
      <c r="AH85" s="100">
        <v>0.22942719219823965</v>
      </c>
      <c r="AI85" s="101">
        <v>0</v>
      </c>
      <c r="AJ85" s="114">
        <v>0.20000000000000018</v>
      </c>
      <c r="AK85" s="115">
        <v>0</v>
      </c>
      <c r="AL85" s="104">
        <v>615410.59659999982</v>
      </c>
      <c r="AM85" s="105">
        <v>909535.24850581679</v>
      </c>
      <c r="AN85" s="106">
        <v>187504.45936400001</v>
      </c>
      <c r="AO85" s="107">
        <f t="shared" si="11"/>
        <v>0.29558647625854567</v>
      </c>
      <c r="AP85" s="108">
        <f t="shared" si="11"/>
        <v>6.09363765914719E-2</v>
      </c>
      <c r="AQ85" s="21"/>
      <c r="AR85" s="109">
        <v>5.97</v>
      </c>
      <c r="AS85" s="110">
        <v>18370006.308510005</v>
      </c>
    </row>
    <row r="86" spans="1:45" s="22" customFormat="1" ht="15.75" x14ac:dyDescent="0.25">
      <c r="A86" s="79" t="s">
        <v>75</v>
      </c>
      <c r="B86" s="111">
        <v>310</v>
      </c>
      <c r="C86" s="81" t="s">
        <v>85</v>
      </c>
      <c r="D86" s="82">
        <v>1.1670575084131261</v>
      </c>
      <c r="E86" s="82">
        <v>3.8556188232214152</v>
      </c>
      <c r="F86" s="83">
        <f t="shared" si="12"/>
        <v>1.4192078890526423</v>
      </c>
      <c r="G86" s="84">
        <v>4015.4333333333338</v>
      </c>
      <c r="H86" s="156">
        <v>357.37356666666676</v>
      </c>
      <c r="I86" s="154">
        <v>2634.1242666666667</v>
      </c>
      <c r="J86" s="85">
        <v>160</v>
      </c>
      <c r="K86" s="86">
        <f t="shared" si="13"/>
        <v>5.003301571931277</v>
      </c>
      <c r="L86" s="87">
        <f t="shared" si="14"/>
        <v>3.0210470730252403</v>
      </c>
      <c r="M86" s="87">
        <f t="shared" si="15"/>
        <v>0.40538794360070485</v>
      </c>
      <c r="N86" s="88">
        <f t="shared" si="16"/>
        <v>1.0496612899287363</v>
      </c>
      <c r="O86" s="89">
        <f t="shared" si="17"/>
        <v>11451541.627931591</v>
      </c>
      <c r="P86" s="89">
        <f t="shared" si="17"/>
        <v>615396.14950630674</v>
      </c>
      <c r="Q86" s="89">
        <f t="shared" si="17"/>
        <v>608670.06520204735</v>
      </c>
      <c r="R86" s="90">
        <f t="shared" si="17"/>
        <v>95729.109641500763</v>
      </c>
      <c r="S86" s="112">
        <v>5.0033015719312761</v>
      </c>
      <c r="T86" s="92">
        <v>0.26887318949924649</v>
      </c>
      <c r="U86" s="92">
        <v>0.26593449100206235</v>
      </c>
      <c r="V86" s="92">
        <v>4.1825076510280619E-2</v>
      </c>
      <c r="W86" s="94">
        <v>0</v>
      </c>
      <c r="X86" s="95">
        <v>1.648209898727349</v>
      </c>
      <c r="Y86" s="96">
        <f t="shared" si="18"/>
        <v>12771336.952281447</v>
      </c>
      <c r="Z86" s="88">
        <f t="shared" si="19"/>
        <v>5.58</v>
      </c>
      <c r="AA86" s="97">
        <v>10054873.92</v>
      </c>
      <c r="AB86" s="98">
        <v>4.5483789473684206</v>
      </c>
      <c r="AC86" s="98">
        <v>4320.96</v>
      </c>
      <c r="AD86" s="98">
        <v>4.5483789473684215</v>
      </c>
      <c r="AE86" s="97">
        <v>9531000</v>
      </c>
      <c r="AF86" s="98">
        <v>4.1641963005019669</v>
      </c>
      <c r="AG86" s="99">
        <v>-0.05</v>
      </c>
      <c r="AH86" s="100">
        <v>0.22942719219823965</v>
      </c>
      <c r="AI86" s="101">
        <v>0</v>
      </c>
      <c r="AJ86" s="114">
        <v>0.45999999999999996</v>
      </c>
      <c r="AK86" s="115">
        <v>0</v>
      </c>
      <c r="AL86" s="104">
        <v>1052846.6199999992</v>
      </c>
      <c r="AM86" s="105">
        <v>0</v>
      </c>
      <c r="AN86" s="106">
        <v>96249.059999999983</v>
      </c>
      <c r="AO86" s="107">
        <f t="shared" si="11"/>
        <v>0</v>
      </c>
      <c r="AP86" s="108">
        <f t="shared" si="11"/>
        <v>4.205224840822492E-2</v>
      </c>
      <c r="AQ86" s="21"/>
      <c r="AR86" s="109">
        <v>5.12</v>
      </c>
      <c r="AS86" s="110">
        <v>11718640.640000001</v>
      </c>
    </row>
    <row r="87" spans="1:45" s="22" customFormat="1" ht="15.75" x14ac:dyDescent="0.25">
      <c r="A87" s="79" t="s">
        <v>75</v>
      </c>
      <c r="B87" s="111">
        <v>311</v>
      </c>
      <c r="C87" s="81" t="s">
        <v>86</v>
      </c>
      <c r="D87" s="82">
        <v>1.1081296382371495</v>
      </c>
      <c r="E87" s="82">
        <v>3.7096494098653925</v>
      </c>
      <c r="F87" s="83">
        <f t="shared" si="12"/>
        <v>1.3574686515762588</v>
      </c>
      <c r="G87" s="84">
        <v>4035.1333333333332</v>
      </c>
      <c r="H87" s="156">
        <v>532.63760000000002</v>
      </c>
      <c r="I87" s="154">
        <v>681.93753333333336</v>
      </c>
      <c r="J87" s="85">
        <v>210</v>
      </c>
      <c r="K87" s="86">
        <f t="shared" si="13"/>
        <v>4.7856449295900152</v>
      </c>
      <c r="L87" s="87">
        <f t="shared" si="14"/>
        <v>2.8896236613407527</v>
      </c>
      <c r="M87" s="87">
        <f t="shared" si="15"/>
        <v>0.38775251279941914</v>
      </c>
      <c r="N87" s="88">
        <f t="shared" si="16"/>
        <v>1.0039982914712402</v>
      </c>
      <c r="O87" s="89">
        <f t="shared" si="17"/>
        <v>11007107.764825206</v>
      </c>
      <c r="P87" s="89">
        <f t="shared" si="17"/>
        <v>877299.66077145829</v>
      </c>
      <c r="Q87" s="89">
        <f t="shared" si="17"/>
        <v>150721.10550967546</v>
      </c>
      <c r="R87" s="90">
        <f t="shared" si="17"/>
        <v>120178.59548910745</v>
      </c>
      <c r="S87" s="112">
        <v>4.7856449295900152</v>
      </c>
      <c r="T87" s="92">
        <v>0.3814303232969794</v>
      </c>
      <c r="U87" s="92">
        <v>6.5530174663101834E-2</v>
      </c>
      <c r="V87" s="92">
        <v>5.2250972592965232E-2</v>
      </c>
      <c r="W87" s="94">
        <v>0</v>
      </c>
      <c r="X87" s="95">
        <v>1.3916862749940071</v>
      </c>
      <c r="Y87" s="96">
        <f t="shared" si="18"/>
        <v>12155307.126595447</v>
      </c>
      <c r="Z87" s="88">
        <f t="shared" si="19"/>
        <v>5.28</v>
      </c>
      <c r="AA87" s="97">
        <v>9205601.2200000007</v>
      </c>
      <c r="AB87" s="98">
        <v>4.1894105263157897</v>
      </c>
      <c r="AC87" s="98">
        <v>3979.94</v>
      </c>
      <c r="AD87" s="98">
        <v>4.1894105263157897</v>
      </c>
      <c r="AE87" s="97">
        <v>9105000</v>
      </c>
      <c r="AF87" s="98">
        <v>3.9586509022071925</v>
      </c>
      <c r="AG87" s="99">
        <v>-0.05</v>
      </c>
      <c r="AH87" s="100">
        <v>0.22942719219823965</v>
      </c>
      <c r="AI87" s="101">
        <v>0</v>
      </c>
      <c r="AJ87" s="114">
        <v>0.41000000000000014</v>
      </c>
      <c r="AK87" s="115">
        <v>0</v>
      </c>
      <c r="AL87" s="104">
        <v>943010.66000000015</v>
      </c>
      <c r="AM87" s="105">
        <v>0</v>
      </c>
      <c r="AN87" s="106">
        <v>124928.42000000003</v>
      </c>
      <c r="AO87" s="107">
        <f t="shared" si="11"/>
        <v>0</v>
      </c>
      <c r="AP87" s="108">
        <f t="shared" si="11"/>
        <v>5.4316090339848341E-2</v>
      </c>
      <c r="AQ87" s="21"/>
      <c r="AR87" s="109">
        <v>4.87</v>
      </c>
      <c r="AS87" s="110">
        <v>11201126.620000001</v>
      </c>
    </row>
    <row r="88" spans="1:45" s="22" customFormat="1" ht="15.75" x14ac:dyDescent="0.25">
      <c r="A88" s="79" t="s">
        <v>75</v>
      </c>
      <c r="B88" s="111">
        <v>312</v>
      </c>
      <c r="C88" s="81" t="s">
        <v>87</v>
      </c>
      <c r="D88" s="82">
        <v>1.1670575084131261</v>
      </c>
      <c r="E88" s="82">
        <v>4.1820207302076122</v>
      </c>
      <c r="F88" s="83">
        <f t="shared" si="12"/>
        <v>1.4518480797512621</v>
      </c>
      <c r="G88" s="84">
        <v>5864.2</v>
      </c>
      <c r="H88" s="156">
        <v>867.90160000000014</v>
      </c>
      <c r="I88" s="154">
        <v>2779.6307999999999</v>
      </c>
      <c r="J88" s="85">
        <v>340</v>
      </c>
      <c r="K88" s="86">
        <f t="shared" si="13"/>
        <v>5.1183719000278556</v>
      </c>
      <c r="L88" s="87">
        <f t="shared" si="14"/>
        <v>3.0905277694994364</v>
      </c>
      <c r="M88" s="87">
        <f t="shared" si="15"/>
        <v>0.41471141191575273</v>
      </c>
      <c r="N88" s="88">
        <f t="shared" si="16"/>
        <v>1.0738023230617353</v>
      </c>
      <c r="O88" s="89">
        <f t="shared" si="17"/>
        <v>17108639.202801708</v>
      </c>
      <c r="P88" s="89">
        <f t="shared" si="17"/>
        <v>1528896.1777160061</v>
      </c>
      <c r="Q88" s="89">
        <f t="shared" si="17"/>
        <v>657064.42979333259</v>
      </c>
      <c r="R88" s="90">
        <f t="shared" si="17"/>
        <v>208102.8902093643</v>
      </c>
      <c r="S88" s="112">
        <v>5.1183719000278547</v>
      </c>
      <c r="T88" s="92">
        <v>0.45739810988591662</v>
      </c>
      <c r="U88" s="92">
        <v>0.19657320924806676</v>
      </c>
      <c r="V88" s="92">
        <v>6.2257902159031063E-2</v>
      </c>
      <c r="W88" s="94">
        <v>0</v>
      </c>
      <c r="X88" s="95">
        <v>1.8158603159326905</v>
      </c>
      <c r="Y88" s="96">
        <f t="shared" si="18"/>
        <v>19502702.700520411</v>
      </c>
      <c r="Z88" s="88">
        <f t="shared" si="19"/>
        <v>5.83</v>
      </c>
      <c r="AA88" s="97">
        <v>16627046.450000001</v>
      </c>
      <c r="AB88" s="98">
        <v>5.1552736842105267</v>
      </c>
      <c r="AC88" s="98">
        <v>4897.51</v>
      </c>
      <c r="AD88" s="98">
        <v>5.1552736842105258</v>
      </c>
      <c r="AE88" s="97">
        <v>18091000</v>
      </c>
      <c r="AF88" s="98">
        <v>5.4122636491299874</v>
      </c>
      <c r="AG88" s="99">
        <v>-0.05</v>
      </c>
      <c r="AH88" s="100">
        <v>0.22942719219823965</v>
      </c>
      <c r="AI88" s="101">
        <v>0</v>
      </c>
      <c r="AJ88" s="114">
        <v>0</v>
      </c>
      <c r="AK88" s="115">
        <v>0</v>
      </c>
      <c r="AL88" s="104">
        <v>0</v>
      </c>
      <c r="AM88" s="105">
        <v>175444.80738685807</v>
      </c>
      <c r="AN88" s="106">
        <v>178591.45</v>
      </c>
      <c r="AO88" s="107">
        <f t="shared" si="11"/>
        <v>5.2487621107097683E-2</v>
      </c>
      <c r="AP88" s="108">
        <f t="shared" si="11"/>
        <v>5.3428998556211138E-2</v>
      </c>
      <c r="AQ88" s="21"/>
      <c r="AR88" s="109">
        <v>5.83</v>
      </c>
      <c r="AS88" s="110">
        <v>19487323.02</v>
      </c>
    </row>
    <row r="89" spans="1:45" s="22" customFormat="1" ht="15.75" x14ac:dyDescent="0.25">
      <c r="A89" s="79" t="s">
        <v>75</v>
      </c>
      <c r="B89" s="111">
        <v>313</v>
      </c>
      <c r="C89" s="81" t="s">
        <v>88</v>
      </c>
      <c r="D89" s="82">
        <v>1.1670575084131261</v>
      </c>
      <c r="E89" s="82">
        <v>4.2441826472064053</v>
      </c>
      <c r="F89" s="83">
        <f t="shared" si="12"/>
        <v>1.4580642714511414</v>
      </c>
      <c r="G89" s="84">
        <v>4777.1120099999998</v>
      </c>
      <c r="H89" s="156">
        <v>707.01257748</v>
      </c>
      <c r="I89" s="154">
        <v>3009.5805662999996</v>
      </c>
      <c r="J89" s="85">
        <v>210</v>
      </c>
      <c r="K89" s="86">
        <f t="shared" si="13"/>
        <v>5.1402865764775427</v>
      </c>
      <c r="L89" s="87">
        <f t="shared" si="14"/>
        <v>3.103760085839518</v>
      </c>
      <c r="M89" s="87">
        <f t="shared" si="15"/>
        <v>0.41648702857465109</v>
      </c>
      <c r="N89" s="88">
        <f t="shared" si="16"/>
        <v>1.0783998847357301</v>
      </c>
      <c r="O89" s="89">
        <f t="shared" si="17"/>
        <v>13996763.101419613</v>
      </c>
      <c r="P89" s="89">
        <f t="shared" si="17"/>
        <v>1250806.5283562979</v>
      </c>
      <c r="Q89" s="89">
        <f t="shared" si="17"/>
        <v>714467.22236915247</v>
      </c>
      <c r="R89" s="90">
        <f t="shared" si="17"/>
        <v>129084.46620286688</v>
      </c>
      <c r="S89" s="112">
        <v>5.1402865764775427</v>
      </c>
      <c r="T89" s="92">
        <v>0.45935649270424866</v>
      </c>
      <c r="U89" s="92">
        <v>0.26238682800203017</v>
      </c>
      <c r="V89" s="92">
        <v>4.7406042671899441E-2</v>
      </c>
      <c r="W89" s="94">
        <v>0</v>
      </c>
      <c r="X89" s="95">
        <v>1.8565035310707891</v>
      </c>
      <c r="Y89" s="96">
        <f t="shared" si="18"/>
        <v>16091121.318347931</v>
      </c>
      <c r="Z89" s="88">
        <f t="shared" si="19"/>
        <v>5.91</v>
      </c>
      <c r="AA89" s="97">
        <v>10348897.799999999</v>
      </c>
      <c r="AB89" s="98">
        <v>3.9757578947368417</v>
      </c>
      <c r="AC89" s="98">
        <v>3776.97</v>
      </c>
      <c r="AD89" s="98">
        <v>3.9757578947368417</v>
      </c>
      <c r="AE89" s="97">
        <v>11022000</v>
      </c>
      <c r="AF89" s="98">
        <v>4.0478100711863272</v>
      </c>
      <c r="AG89" s="99">
        <v>-0.05</v>
      </c>
      <c r="AH89" s="100">
        <v>0.22942719219823965</v>
      </c>
      <c r="AI89" s="101">
        <v>0</v>
      </c>
      <c r="AJ89" s="114">
        <v>0.92999999999999972</v>
      </c>
      <c r="AK89" s="115">
        <v>0</v>
      </c>
      <c r="AL89" s="104">
        <v>2532347.0765009988</v>
      </c>
      <c r="AM89" s="105">
        <v>0</v>
      </c>
      <c r="AN89" s="106">
        <v>146191.48681999999</v>
      </c>
      <c r="AO89" s="107">
        <f t="shared" si="11"/>
        <v>0</v>
      </c>
      <c r="AP89" s="108">
        <f t="shared" si="11"/>
        <v>5.3688565838477517E-2</v>
      </c>
      <c r="AQ89" s="21"/>
      <c r="AR89" s="109">
        <v>4.9800000000000004</v>
      </c>
      <c r="AS89" s="110">
        <v>13560310.151586002</v>
      </c>
    </row>
    <row r="90" spans="1:45" s="22" customFormat="1" ht="15.75" x14ac:dyDescent="0.25">
      <c r="A90" s="79" t="s">
        <v>75</v>
      </c>
      <c r="B90" s="111">
        <v>314</v>
      </c>
      <c r="C90" s="81" t="s">
        <v>89</v>
      </c>
      <c r="D90" s="82">
        <v>1.1670575084131261</v>
      </c>
      <c r="E90" s="82">
        <v>4.6432232475947384</v>
      </c>
      <c r="F90" s="83">
        <f t="shared" si="12"/>
        <v>1.4979683314899745</v>
      </c>
      <c r="G90" s="84">
        <v>2851.6333333333337</v>
      </c>
      <c r="H90" s="156">
        <v>265.20190000000008</v>
      </c>
      <c r="I90" s="154">
        <v>1018.0331000000001</v>
      </c>
      <c r="J90" s="85">
        <v>110</v>
      </c>
      <c r="K90" s="86">
        <f t="shared" si="13"/>
        <v>5.2809650830295372</v>
      </c>
      <c r="L90" s="87">
        <f t="shared" si="14"/>
        <v>3.1887032747211781</v>
      </c>
      <c r="M90" s="87">
        <f t="shared" si="15"/>
        <v>0.42788537617773548</v>
      </c>
      <c r="N90" s="88">
        <f t="shared" si="16"/>
        <v>1.1079133530985048</v>
      </c>
      <c r="O90" s="89">
        <f t="shared" si="17"/>
        <v>8583844.3558737841</v>
      </c>
      <c r="P90" s="89">
        <f t="shared" si="17"/>
        <v>482020.59518559882</v>
      </c>
      <c r="Q90" s="89">
        <f t="shared" si="17"/>
        <v>248292.84129428517</v>
      </c>
      <c r="R90" s="90">
        <f t="shared" si="17"/>
        <v>69466.167239276256</v>
      </c>
      <c r="S90" s="112">
        <v>5.280965083029538</v>
      </c>
      <c r="T90" s="92">
        <v>0.29654940454906958</v>
      </c>
      <c r="U90" s="92">
        <v>0.15275507929545157</v>
      </c>
      <c r="V90" s="92">
        <v>4.2737075421396695E-2</v>
      </c>
      <c r="W90" s="94">
        <v>0</v>
      </c>
      <c r="X90" s="95">
        <v>1.9191156614672722</v>
      </c>
      <c r="Y90" s="96">
        <f t="shared" si="18"/>
        <v>9383623.959592944</v>
      </c>
      <c r="Z90" s="88">
        <f t="shared" si="19"/>
        <v>5.77</v>
      </c>
      <c r="AA90" s="97">
        <v>6383308.4000000004</v>
      </c>
      <c r="AB90" s="98">
        <v>3.9340000000000002</v>
      </c>
      <c r="AC90" s="98">
        <v>3737.3</v>
      </c>
      <c r="AD90" s="98">
        <v>3.9340000000000002</v>
      </c>
      <c r="AE90" s="97">
        <v>7066200</v>
      </c>
      <c r="AF90" s="98">
        <v>4.3472777374124147</v>
      </c>
      <c r="AG90" s="99">
        <v>-0.05</v>
      </c>
      <c r="AH90" s="100">
        <v>0.22942719219823965</v>
      </c>
      <c r="AI90" s="101">
        <v>0</v>
      </c>
      <c r="AJ90" s="114">
        <v>0.42999999999999972</v>
      </c>
      <c r="AK90" s="115">
        <v>0</v>
      </c>
      <c r="AL90" s="104">
        <v>698935.33000000007</v>
      </c>
      <c r="AM90" s="105">
        <v>72786.742498976077</v>
      </c>
      <c r="AN90" s="106">
        <v>39333.420000000006</v>
      </c>
      <c r="AO90" s="107">
        <f t="shared" si="11"/>
        <v>4.4779964513397413E-2</v>
      </c>
      <c r="AP90" s="108">
        <f t="shared" si="11"/>
        <v>2.4198763281861858E-2</v>
      </c>
      <c r="AQ90" s="21"/>
      <c r="AR90" s="109">
        <v>5.34</v>
      </c>
      <c r="AS90" s="110">
        <v>8679801.540000001</v>
      </c>
    </row>
    <row r="91" spans="1:45" s="22" customFormat="1" ht="15.75" x14ac:dyDescent="0.25">
      <c r="A91" s="79" t="s">
        <v>75</v>
      </c>
      <c r="B91" s="111">
        <v>315</v>
      </c>
      <c r="C91" s="81" t="s">
        <v>90</v>
      </c>
      <c r="D91" s="82">
        <v>1.1670575084131261</v>
      </c>
      <c r="E91" s="82">
        <v>3.7930705543556513</v>
      </c>
      <c r="F91" s="83">
        <f t="shared" si="12"/>
        <v>1.412953062166066</v>
      </c>
      <c r="G91" s="84">
        <v>3931.8333333333348</v>
      </c>
      <c r="H91" s="156">
        <v>562.25216666666699</v>
      </c>
      <c r="I91" s="154">
        <v>1863.6890000000005</v>
      </c>
      <c r="J91" s="85">
        <v>140</v>
      </c>
      <c r="K91" s="86">
        <f t="shared" si="13"/>
        <v>4.9812506902844342</v>
      </c>
      <c r="L91" s="87">
        <f t="shared" si="14"/>
        <v>3.0077325145283984</v>
      </c>
      <c r="M91" s="87">
        <f t="shared" si="15"/>
        <v>0.40360129104001469</v>
      </c>
      <c r="N91" s="88">
        <f t="shared" si="16"/>
        <v>1.0450351532586342</v>
      </c>
      <c r="O91" s="89">
        <f t="shared" si="17"/>
        <v>11163705.078277515</v>
      </c>
      <c r="P91" s="89">
        <f t="shared" si="17"/>
        <v>963929.35013700346</v>
      </c>
      <c r="Q91" s="89">
        <f t="shared" si="17"/>
        <v>428746.75330333231</v>
      </c>
      <c r="R91" s="90">
        <f t="shared" si="17"/>
        <v>83393.805230038997</v>
      </c>
      <c r="S91" s="112">
        <v>4.9812506902844342</v>
      </c>
      <c r="T91" s="92">
        <v>0.43010574957756098</v>
      </c>
      <c r="U91" s="92">
        <v>0.19130701195296695</v>
      </c>
      <c r="V91" s="92">
        <v>3.7210356862246295E-2</v>
      </c>
      <c r="W91" s="94">
        <v>0</v>
      </c>
      <c r="X91" s="95">
        <v>1.6483230914642486</v>
      </c>
      <c r="Y91" s="96">
        <f t="shared" si="18"/>
        <v>12639774.986947889</v>
      </c>
      <c r="Z91" s="88">
        <f t="shared" si="19"/>
        <v>5.64</v>
      </c>
      <c r="AA91" s="97">
        <v>9377840.4900000002</v>
      </c>
      <c r="AB91" s="98">
        <v>4.1011263157894735</v>
      </c>
      <c r="AC91" s="98">
        <v>3896.07</v>
      </c>
      <c r="AD91" s="98">
        <v>4.1011263157894735</v>
      </c>
      <c r="AE91" s="97">
        <v>9446670</v>
      </c>
      <c r="AF91" s="98">
        <v>4.215108794834781</v>
      </c>
      <c r="AG91" s="99">
        <v>-0.05</v>
      </c>
      <c r="AH91" s="100">
        <v>0.22942719219823965</v>
      </c>
      <c r="AI91" s="101">
        <v>0</v>
      </c>
      <c r="AJ91" s="114">
        <v>0.45999999999999996</v>
      </c>
      <c r="AK91" s="115">
        <v>0</v>
      </c>
      <c r="AL91" s="104">
        <v>1030926.7000000011</v>
      </c>
      <c r="AM91" s="105">
        <v>0</v>
      </c>
      <c r="AN91" s="106">
        <v>76048.639999999999</v>
      </c>
      <c r="AO91" s="107">
        <f t="shared" si="11"/>
        <v>0</v>
      </c>
      <c r="AP91" s="108">
        <f t="shared" si="11"/>
        <v>3.3932940528167505E-2</v>
      </c>
      <c r="AQ91" s="21"/>
      <c r="AR91" s="109">
        <v>5.18</v>
      </c>
      <c r="AS91" s="110">
        <v>11609131.100000003</v>
      </c>
    </row>
    <row r="92" spans="1:45" s="22" customFormat="1" ht="15.75" x14ac:dyDescent="0.25">
      <c r="A92" s="79" t="s">
        <v>75</v>
      </c>
      <c r="B92" s="111">
        <v>317</v>
      </c>
      <c r="C92" s="81" t="s">
        <v>91</v>
      </c>
      <c r="D92" s="82">
        <v>1.1081296382371495</v>
      </c>
      <c r="E92" s="82">
        <v>3.0302554308052048</v>
      </c>
      <c r="F92" s="83">
        <f t="shared" si="12"/>
        <v>1.2895292536702401</v>
      </c>
      <c r="G92" s="84">
        <v>6228.3208966666662</v>
      </c>
      <c r="H92" s="156">
        <v>890.64988822333328</v>
      </c>
      <c r="I92" s="154">
        <v>4098.2351500066652</v>
      </c>
      <c r="J92" s="85">
        <v>190</v>
      </c>
      <c r="K92" s="86">
        <f t="shared" si="13"/>
        <v>4.5461301277337807</v>
      </c>
      <c r="L92" s="87">
        <f t="shared" si="14"/>
        <v>2.7450020588466431</v>
      </c>
      <c r="M92" s="87">
        <f t="shared" si="15"/>
        <v>0.36834604457229009</v>
      </c>
      <c r="N92" s="88">
        <f t="shared" si="16"/>
        <v>0.95374958823818756</v>
      </c>
      <c r="O92" s="89">
        <f t="shared" si="17"/>
        <v>16139411.645912219</v>
      </c>
      <c r="P92" s="89">
        <f t="shared" si="17"/>
        <v>1393556.3928242119</v>
      </c>
      <c r="Q92" s="89">
        <f t="shared" si="17"/>
        <v>860454.16312228632</v>
      </c>
      <c r="R92" s="90">
        <f t="shared" si="17"/>
        <v>103291.0804061957</v>
      </c>
      <c r="S92" s="112">
        <v>4.5461301277337807</v>
      </c>
      <c r="T92" s="92">
        <v>0.39253529441507001</v>
      </c>
      <c r="U92" s="92">
        <v>0.24237169732856681</v>
      </c>
      <c r="V92" s="92">
        <v>2.9094907724205196E-2</v>
      </c>
      <c r="W92" s="94">
        <v>0</v>
      </c>
      <c r="X92" s="95">
        <v>1.1697955925122834</v>
      </c>
      <c r="Y92" s="96">
        <f t="shared" si="18"/>
        <v>18496713.282264911</v>
      </c>
      <c r="Z92" s="88">
        <f t="shared" si="19"/>
        <v>5.21</v>
      </c>
      <c r="AA92" s="97">
        <v>14846858.200000001</v>
      </c>
      <c r="AB92" s="98">
        <v>4.3363684210526321</v>
      </c>
      <c r="AC92" s="98">
        <v>4119.55</v>
      </c>
      <c r="AD92" s="98">
        <v>4.3363684210526312</v>
      </c>
      <c r="AE92" s="97">
        <v>16004999.999999998</v>
      </c>
      <c r="AF92" s="98">
        <v>4.5082692164189258</v>
      </c>
      <c r="AG92" s="99">
        <v>-0.05</v>
      </c>
      <c r="AH92" s="100">
        <v>0.22942719219823965</v>
      </c>
      <c r="AI92" s="101">
        <v>0</v>
      </c>
      <c r="AJ92" s="114">
        <v>0</v>
      </c>
      <c r="AK92" s="115">
        <v>0</v>
      </c>
      <c r="AL92" s="104">
        <v>0</v>
      </c>
      <c r="AM92" s="105">
        <v>0</v>
      </c>
      <c r="AN92" s="106">
        <v>109981.888569</v>
      </c>
      <c r="AO92" s="107">
        <f t="shared" si="11"/>
        <v>0</v>
      </c>
      <c r="AP92" s="108">
        <f t="shared" si="11"/>
        <v>3.0979566547906234E-2</v>
      </c>
      <c r="AQ92" s="21"/>
      <c r="AR92" s="109">
        <v>5.21</v>
      </c>
      <c r="AS92" s="110">
        <v>18496244.566830996</v>
      </c>
    </row>
    <row r="93" spans="1:45" s="22" customFormat="1" ht="15.75" x14ac:dyDescent="0.25">
      <c r="A93" s="79" t="s">
        <v>75</v>
      </c>
      <c r="B93" s="111">
        <v>318</v>
      </c>
      <c r="C93" s="81" t="s">
        <v>92</v>
      </c>
      <c r="D93" s="82">
        <v>1.1670575084131261</v>
      </c>
      <c r="E93" s="82">
        <v>4.7435317637398926</v>
      </c>
      <c r="F93" s="83">
        <f t="shared" si="12"/>
        <v>1.5079991831044901</v>
      </c>
      <c r="G93" s="84">
        <v>3855.2333333333331</v>
      </c>
      <c r="H93" s="156">
        <v>285.28726666666671</v>
      </c>
      <c r="I93" s="154">
        <v>890.55889999999999</v>
      </c>
      <c r="J93" s="85">
        <v>110</v>
      </c>
      <c r="K93" s="86">
        <f t="shared" si="13"/>
        <v>5.3163280316418202</v>
      </c>
      <c r="L93" s="87">
        <f t="shared" si="14"/>
        <v>3.2100558018200873</v>
      </c>
      <c r="M93" s="87">
        <f t="shared" si="15"/>
        <v>0.43075062681503762</v>
      </c>
      <c r="N93" s="88">
        <f t="shared" si="16"/>
        <v>1.1153322779269206</v>
      </c>
      <c r="O93" s="89">
        <f t="shared" si="17"/>
        <v>11682540.471956363</v>
      </c>
      <c r="P93" s="89">
        <f t="shared" si="17"/>
        <v>521999.18596277485</v>
      </c>
      <c r="Q93" s="89">
        <f t="shared" si="17"/>
        <v>218657.01850270494</v>
      </c>
      <c r="R93" s="90">
        <f t="shared" si="17"/>
        <v>69931.333826017915</v>
      </c>
      <c r="S93" s="112">
        <v>5.3163280316418202</v>
      </c>
      <c r="T93" s="92">
        <v>0.23754412933468647</v>
      </c>
      <c r="U93" s="92">
        <v>9.9503394794273683E-2</v>
      </c>
      <c r="V93" s="92">
        <v>3.1823378759252251E-2</v>
      </c>
      <c r="W93" s="94">
        <v>0</v>
      </c>
      <c r="X93" s="95">
        <v>1.9151710736222975</v>
      </c>
      <c r="Y93" s="96">
        <f t="shared" si="18"/>
        <v>12493128.010247862</v>
      </c>
      <c r="Z93" s="88">
        <f t="shared" si="19"/>
        <v>5.69</v>
      </c>
      <c r="AA93" s="97">
        <v>8380062.21</v>
      </c>
      <c r="AB93" s="98">
        <v>3.7907684210526313</v>
      </c>
      <c r="AC93" s="98">
        <v>3601.23</v>
      </c>
      <c r="AD93" s="98">
        <v>3.7907684210526313</v>
      </c>
      <c r="AE93" s="97">
        <v>8763000</v>
      </c>
      <c r="AF93" s="98">
        <v>3.9877441600230807</v>
      </c>
      <c r="AG93" s="99">
        <v>-0.05</v>
      </c>
      <c r="AH93" s="100">
        <v>0.22942719219823965</v>
      </c>
      <c r="AI93" s="101">
        <v>0</v>
      </c>
      <c r="AJ93" s="114">
        <v>0.79</v>
      </c>
      <c r="AK93" s="115">
        <v>0</v>
      </c>
      <c r="AL93" s="104">
        <v>1736011.5700000003</v>
      </c>
      <c r="AM93" s="105">
        <v>141932.13645767097</v>
      </c>
      <c r="AN93" s="106">
        <v>45969.55000000001</v>
      </c>
      <c r="AO93" s="107">
        <f t="shared" si="11"/>
        <v>6.4588502599415315E-2</v>
      </c>
      <c r="AP93" s="108">
        <f t="shared" si="11"/>
        <v>2.0919183447608018E-2</v>
      </c>
      <c r="AQ93" s="21"/>
      <c r="AR93" s="109">
        <v>4.9000000000000004</v>
      </c>
      <c r="AS93" s="110">
        <v>10767666.700000001</v>
      </c>
    </row>
    <row r="94" spans="1:45" s="22" customFormat="1" ht="15.75" x14ac:dyDescent="0.25">
      <c r="A94" s="79" t="s">
        <v>75</v>
      </c>
      <c r="B94" s="111">
        <v>319</v>
      </c>
      <c r="C94" s="81" t="s">
        <v>93</v>
      </c>
      <c r="D94" s="82">
        <v>1.1670575084131261</v>
      </c>
      <c r="E94" s="82">
        <v>3.6697713439123221</v>
      </c>
      <c r="F94" s="83">
        <f t="shared" si="12"/>
        <v>1.4006231411217329</v>
      </c>
      <c r="G94" s="84">
        <v>3321.8122800000001</v>
      </c>
      <c r="H94" s="156">
        <v>401.93928588</v>
      </c>
      <c r="I94" s="154">
        <v>910.17656471999987</v>
      </c>
      <c r="J94" s="85">
        <v>180</v>
      </c>
      <c r="K94" s="86">
        <f t="shared" si="13"/>
        <v>4.9377825600557612</v>
      </c>
      <c r="L94" s="87">
        <f t="shared" si="14"/>
        <v>2.9814859919653935</v>
      </c>
      <c r="M94" s="87">
        <f t="shared" si="15"/>
        <v>0.40007932545944158</v>
      </c>
      <c r="N94" s="88">
        <f t="shared" si="16"/>
        <v>1.03591581216143</v>
      </c>
      <c r="O94" s="89">
        <f t="shared" si="17"/>
        <v>9349360.4440589491</v>
      </c>
      <c r="P94" s="89">
        <f t="shared" si="17"/>
        <v>683074.51976892247</v>
      </c>
      <c r="Q94" s="89">
        <f t="shared" si="17"/>
        <v>207561.41085543649</v>
      </c>
      <c r="R94" s="90">
        <f t="shared" si="17"/>
        <v>106284.96232776271</v>
      </c>
      <c r="S94" s="112">
        <v>4.9377825600557603</v>
      </c>
      <c r="T94" s="92">
        <v>0.36075980502781257</v>
      </c>
      <c r="U94" s="92">
        <v>0.10962173517588696</v>
      </c>
      <c r="V94" s="92">
        <v>5.613346886328488E-2</v>
      </c>
      <c r="W94" s="94">
        <v>0</v>
      </c>
      <c r="X94" s="95">
        <v>1.5629643634279633</v>
      </c>
      <c r="Y94" s="96">
        <f t="shared" si="18"/>
        <v>10346281.337011071</v>
      </c>
      <c r="Z94" s="88">
        <f t="shared" si="19"/>
        <v>5.46</v>
      </c>
      <c r="AA94" s="97">
        <v>8649702.0800000001</v>
      </c>
      <c r="AB94" s="98">
        <v>4.7224842105263161</v>
      </c>
      <c r="AC94" s="98">
        <v>4486.3599999999997</v>
      </c>
      <c r="AD94" s="98">
        <v>4.7224842105263152</v>
      </c>
      <c r="AE94" s="97">
        <v>8742000</v>
      </c>
      <c r="AF94" s="98">
        <v>4.6170104787688837</v>
      </c>
      <c r="AG94" s="99">
        <v>-0.05</v>
      </c>
      <c r="AH94" s="100">
        <v>0.22942719219823965</v>
      </c>
      <c r="AI94" s="101">
        <v>0</v>
      </c>
      <c r="AJ94" s="114">
        <v>0</v>
      </c>
      <c r="AK94" s="115">
        <v>0</v>
      </c>
      <c r="AL94" s="104">
        <v>0</v>
      </c>
      <c r="AM94" s="105">
        <v>369806.14191655535</v>
      </c>
      <c r="AN94" s="106">
        <v>67756.259841000006</v>
      </c>
      <c r="AO94" s="107">
        <f t="shared" si="11"/>
        <v>0.19530986414342585</v>
      </c>
      <c r="AP94" s="108">
        <f t="shared" si="11"/>
        <v>3.5784873219867799E-2</v>
      </c>
      <c r="AQ94" s="21"/>
      <c r="AR94" s="109">
        <v>5.46</v>
      </c>
      <c r="AS94" s="110">
        <v>10338144.177816002</v>
      </c>
    </row>
    <row r="95" spans="1:45" s="22" customFormat="1" ht="15.75" x14ac:dyDescent="0.25">
      <c r="A95" s="79" t="s">
        <v>75</v>
      </c>
      <c r="B95" s="111">
        <v>320</v>
      </c>
      <c r="C95" s="81" t="s">
        <v>94</v>
      </c>
      <c r="D95" s="82">
        <v>1.1081296382371495</v>
      </c>
      <c r="E95" s="82">
        <v>3.7266922513967482</v>
      </c>
      <c r="F95" s="83">
        <f t="shared" si="12"/>
        <v>1.3591729357293945</v>
      </c>
      <c r="G95" s="84">
        <v>4907.8612749999993</v>
      </c>
      <c r="H95" s="156">
        <v>809.79711037499999</v>
      </c>
      <c r="I95" s="154">
        <v>2650.2450885000003</v>
      </c>
      <c r="J95" s="85">
        <v>210</v>
      </c>
      <c r="K95" s="86">
        <f t="shared" si="13"/>
        <v>4.7916532442620063</v>
      </c>
      <c r="L95" s="87">
        <f t="shared" si="14"/>
        <v>2.8932515460869896</v>
      </c>
      <c r="M95" s="87">
        <f t="shared" si="15"/>
        <v>0.38823933101222663</v>
      </c>
      <c r="N95" s="88">
        <f t="shared" si="16"/>
        <v>1.0052587982062891</v>
      </c>
      <c r="O95" s="89">
        <f t="shared" si="17"/>
        <v>13404558.55842272</v>
      </c>
      <c r="P95" s="89">
        <f t="shared" si="17"/>
        <v>1335479.6427172697</v>
      </c>
      <c r="Q95" s="89">
        <f t="shared" si="17"/>
        <v>586489.74670127721</v>
      </c>
      <c r="R95" s="90">
        <f t="shared" si="17"/>
        <v>120329.4781452928</v>
      </c>
      <c r="S95" s="112">
        <v>4.7916532442620072</v>
      </c>
      <c r="T95" s="92">
        <v>0.47738650510435338</v>
      </c>
      <c r="U95" s="92">
        <v>0.20964923874660241</v>
      </c>
      <c r="V95" s="92">
        <v>4.3013511547006944E-2</v>
      </c>
      <c r="W95" s="94">
        <v>0</v>
      </c>
      <c r="X95" s="95">
        <v>1.4591565538809865</v>
      </c>
      <c r="Y95" s="96">
        <f t="shared" si="18"/>
        <v>15446857.42598656</v>
      </c>
      <c r="Z95" s="88">
        <f t="shared" si="19"/>
        <v>5.52</v>
      </c>
      <c r="AA95" s="97">
        <v>14467740.9</v>
      </c>
      <c r="AB95" s="98">
        <v>5.1415263157894735</v>
      </c>
      <c r="AC95" s="98">
        <v>4884.45</v>
      </c>
      <c r="AD95" s="98">
        <v>5.1415263157894726</v>
      </c>
      <c r="AE95" s="97">
        <v>13650212.521696081</v>
      </c>
      <c r="AF95" s="98">
        <v>4.8794658048140285</v>
      </c>
      <c r="AG95" s="99">
        <v>-0.05</v>
      </c>
      <c r="AH95" s="100">
        <v>0.22942719219823965</v>
      </c>
      <c r="AI95" s="101">
        <v>0</v>
      </c>
      <c r="AJ95" s="114">
        <v>0</v>
      </c>
      <c r="AK95" s="115">
        <v>0</v>
      </c>
      <c r="AL95" s="104">
        <v>0</v>
      </c>
      <c r="AM95" s="105">
        <v>235588.34648981647</v>
      </c>
      <c r="AN95" s="106">
        <v>215485.2785689999</v>
      </c>
      <c r="AO95" s="107">
        <f t="shared" si="11"/>
        <v>8.4214460315736095E-2</v>
      </c>
      <c r="AP95" s="108">
        <f t="shared" si="11"/>
        <v>7.7028328060610579E-2</v>
      </c>
      <c r="AQ95" s="21"/>
      <c r="AR95" s="109">
        <v>5.52</v>
      </c>
      <c r="AS95" s="110">
        <v>15442094.715659996</v>
      </c>
    </row>
    <row r="96" spans="1:45" s="22" customFormat="1" ht="15.75" x14ac:dyDescent="0.25">
      <c r="A96" s="79" t="s">
        <v>95</v>
      </c>
      <c r="B96" s="111">
        <v>867</v>
      </c>
      <c r="C96" s="81" t="s">
        <v>96</v>
      </c>
      <c r="D96" s="82">
        <v>1.1484170944219427</v>
      </c>
      <c r="E96" s="82">
        <v>2.8796125400877024</v>
      </c>
      <c r="F96" s="83">
        <f t="shared" si="12"/>
        <v>1.3066949295463244</v>
      </c>
      <c r="G96" s="84">
        <v>1911.2666666666664</v>
      </c>
      <c r="H96" s="156">
        <v>166.28019999999995</v>
      </c>
      <c r="I96" s="154">
        <v>258.02099999999996</v>
      </c>
      <c r="J96" s="85">
        <v>70</v>
      </c>
      <c r="K96" s="86">
        <f t="shared" si="13"/>
        <v>4.6066463169098473</v>
      </c>
      <c r="L96" s="87">
        <f t="shared" si="14"/>
        <v>2.7815423819817982</v>
      </c>
      <c r="M96" s="87">
        <f t="shared" si="15"/>
        <v>0.37324931357015845</v>
      </c>
      <c r="N96" s="88">
        <f t="shared" si="16"/>
        <v>0.96644550518000838</v>
      </c>
      <c r="O96" s="89">
        <f t="shared" si="17"/>
        <v>5018581.8438605601</v>
      </c>
      <c r="P96" s="89">
        <f t="shared" si="17"/>
        <v>263633.79144311353</v>
      </c>
      <c r="Q96" s="89">
        <f t="shared" si="17"/>
        <v>54894.511847910922</v>
      </c>
      <c r="R96" s="90">
        <f t="shared" si="17"/>
        <v>38561.175656682331</v>
      </c>
      <c r="S96" s="112">
        <v>4.6066463169098473</v>
      </c>
      <c r="T96" s="92">
        <v>0.24199418723241639</v>
      </c>
      <c r="U96" s="92">
        <v>5.0388657331971384E-2</v>
      </c>
      <c r="V96" s="92">
        <v>3.5395994992466033E-2</v>
      </c>
      <c r="W96" s="94">
        <v>0</v>
      </c>
      <c r="X96" s="95">
        <v>1.1581610531232376</v>
      </c>
      <c r="Y96" s="96">
        <f t="shared" si="18"/>
        <v>5375671.3228082657</v>
      </c>
      <c r="Z96" s="88">
        <f t="shared" si="19"/>
        <v>4.93</v>
      </c>
      <c r="AA96" s="97">
        <v>4470405.4000000004</v>
      </c>
      <c r="AB96" s="98">
        <v>4.1350526315789473</v>
      </c>
      <c r="AC96" s="98">
        <v>3928.3</v>
      </c>
      <c r="AD96" s="98">
        <v>4.1350526315789473</v>
      </c>
      <c r="AE96" s="97">
        <v>4126005.4000000004</v>
      </c>
      <c r="AF96" s="98">
        <v>3.7873343846553498</v>
      </c>
      <c r="AG96" s="99">
        <v>-0.05</v>
      </c>
      <c r="AH96" s="100">
        <v>0.22942719219823965</v>
      </c>
      <c r="AI96" s="101">
        <v>0</v>
      </c>
      <c r="AJ96" s="114">
        <v>0.26999999999999957</v>
      </c>
      <c r="AK96" s="115">
        <v>0</v>
      </c>
      <c r="AL96" s="104">
        <v>294143.93999999948</v>
      </c>
      <c r="AM96" s="105">
        <v>0</v>
      </c>
      <c r="AN96" s="106">
        <v>23694.710000000003</v>
      </c>
      <c r="AO96" s="107">
        <f t="shared" si="11"/>
        <v>0</v>
      </c>
      <c r="AP96" s="108">
        <f t="shared" si="11"/>
        <v>2.1749799434929721E-2</v>
      </c>
      <c r="AQ96" s="21"/>
      <c r="AR96" s="109">
        <v>4.66</v>
      </c>
      <c r="AS96" s="110">
        <v>5076706.5200000005</v>
      </c>
    </row>
    <row r="97" spans="1:45" s="22" customFormat="1" ht="15.75" x14ac:dyDescent="0.25">
      <c r="A97" s="79" t="s">
        <v>95</v>
      </c>
      <c r="B97" s="111">
        <v>846</v>
      </c>
      <c r="C97" s="81" t="s">
        <v>97</v>
      </c>
      <c r="D97" s="82">
        <v>1.0061107115442907</v>
      </c>
      <c r="E97" s="82">
        <v>2.3616076820200869</v>
      </c>
      <c r="F97" s="83">
        <f t="shared" si="12"/>
        <v>1.1410493374374413</v>
      </c>
      <c r="G97" s="84">
        <v>4093.0034966666672</v>
      </c>
      <c r="H97" s="156">
        <v>577.11349303000009</v>
      </c>
      <c r="I97" s="154">
        <v>560.74147904333336</v>
      </c>
      <c r="J97" s="85">
        <v>200</v>
      </c>
      <c r="K97" s="86">
        <f t="shared" si="13"/>
        <v>4.0226763025273238</v>
      </c>
      <c r="L97" s="87">
        <f t="shared" si="14"/>
        <v>2.4289350331499655</v>
      </c>
      <c r="M97" s="87">
        <f t="shared" si="15"/>
        <v>0.32593367611526375</v>
      </c>
      <c r="N97" s="88">
        <f t="shared" si="16"/>
        <v>0.8439322587238578</v>
      </c>
      <c r="O97" s="89">
        <f t="shared" si="17"/>
        <v>9384952.0581554119</v>
      </c>
      <c r="P97" s="89">
        <f t="shared" si="17"/>
        <v>799009.57335474587</v>
      </c>
      <c r="Q97" s="89">
        <f t="shared" si="17"/>
        <v>104175.78302049515</v>
      </c>
      <c r="R97" s="90">
        <f t="shared" si="17"/>
        <v>96208.277494519803</v>
      </c>
      <c r="S97" s="112">
        <v>4.0226763025273247</v>
      </c>
      <c r="T97" s="92">
        <v>0.34247983967414503</v>
      </c>
      <c r="U97" s="92">
        <v>4.4652913627791134E-2</v>
      </c>
      <c r="V97" s="92">
        <v>4.123779808207613E-2</v>
      </c>
      <c r="W97" s="94">
        <v>0</v>
      </c>
      <c r="X97" s="95">
        <v>0.55021039761273416</v>
      </c>
      <c r="Y97" s="96">
        <f t="shared" si="18"/>
        <v>10384345.692025172</v>
      </c>
      <c r="Z97" s="88">
        <f t="shared" si="19"/>
        <v>4.45</v>
      </c>
      <c r="AA97" s="97">
        <v>10080240.620000001</v>
      </c>
      <c r="AB97" s="98">
        <v>4.3594000000000008</v>
      </c>
      <c r="AC97" s="98">
        <v>4141.43</v>
      </c>
      <c r="AD97" s="98">
        <v>4.3593999999999999</v>
      </c>
      <c r="AE97" s="97">
        <v>10280000</v>
      </c>
      <c r="AF97" s="98">
        <v>4.406321112108988</v>
      </c>
      <c r="AG97" s="99">
        <v>-0.05</v>
      </c>
      <c r="AH97" s="100">
        <v>0.22942719219823965</v>
      </c>
      <c r="AI97" s="101">
        <v>0</v>
      </c>
      <c r="AJ97" s="114">
        <v>0</v>
      </c>
      <c r="AK97" s="115">
        <v>0</v>
      </c>
      <c r="AL97" s="104">
        <v>0</v>
      </c>
      <c r="AM97" s="105">
        <v>180101.53790153749</v>
      </c>
      <c r="AN97" s="106">
        <v>127647.84968199997</v>
      </c>
      <c r="AO97" s="107">
        <f t="shared" si="11"/>
        <v>7.7197004745023501E-2</v>
      </c>
      <c r="AP97" s="108">
        <f t="shared" si="11"/>
        <v>5.4713756319952428E-2</v>
      </c>
      <c r="AQ97" s="21"/>
      <c r="AR97" s="109">
        <v>4.45</v>
      </c>
      <c r="AS97" s="110">
        <v>10381903.369295001</v>
      </c>
    </row>
    <row r="98" spans="1:45" s="22" customFormat="1" ht="15.75" x14ac:dyDescent="0.25">
      <c r="A98" s="79" t="s">
        <v>95</v>
      </c>
      <c r="B98" s="111">
        <v>825</v>
      </c>
      <c r="C98" s="81" t="s">
        <v>98</v>
      </c>
      <c r="D98" s="82">
        <v>1.1113533451389661</v>
      </c>
      <c r="E98" s="82">
        <v>2.4739654892124761</v>
      </c>
      <c r="F98" s="83">
        <f t="shared" si="12"/>
        <v>1.2364792250324206</v>
      </c>
      <c r="G98" s="84">
        <v>8470.0236583333335</v>
      </c>
      <c r="H98" s="156">
        <v>584.43163242500009</v>
      </c>
      <c r="I98" s="154">
        <v>1422.9639746</v>
      </c>
      <c r="J98" s="85">
        <v>340</v>
      </c>
      <c r="K98" s="86">
        <f t="shared" si="13"/>
        <v>4.3591065819079615</v>
      </c>
      <c r="L98" s="87">
        <f t="shared" si="14"/>
        <v>2.6320752389096631</v>
      </c>
      <c r="M98" s="87">
        <f t="shared" si="15"/>
        <v>0.35319263245886118</v>
      </c>
      <c r="N98" s="88">
        <f t="shared" si="16"/>
        <v>0.91451322130402335</v>
      </c>
      <c r="O98" s="89">
        <f t="shared" si="17"/>
        <v>21045389.450435482</v>
      </c>
      <c r="P98" s="89">
        <f t="shared" si="17"/>
        <v>876812.77626859606</v>
      </c>
      <c r="Q98" s="89">
        <f t="shared" si="17"/>
        <v>286470.82348736591</v>
      </c>
      <c r="R98" s="90">
        <f t="shared" si="17"/>
        <v>177232.66228871976</v>
      </c>
      <c r="S98" s="112">
        <v>4.3591065819079606</v>
      </c>
      <c r="T98" s="92">
        <v>0.18161319148476673</v>
      </c>
      <c r="U98" s="92">
        <v>5.9336362253088679E-2</v>
      </c>
      <c r="V98" s="92">
        <v>3.6709991351376134E-2</v>
      </c>
      <c r="W98" s="94">
        <v>0</v>
      </c>
      <c r="X98" s="95">
        <v>0.88679117139240571</v>
      </c>
      <c r="Y98" s="96">
        <f t="shared" si="18"/>
        <v>22385905.712480165</v>
      </c>
      <c r="Z98" s="88">
        <f t="shared" si="19"/>
        <v>4.6399999999999997</v>
      </c>
      <c r="AA98" s="97">
        <v>19603336.5</v>
      </c>
      <c r="AB98" s="98">
        <v>4.1163157894736839</v>
      </c>
      <c r="AC98" s="98">
        <v>3910.5</v>
      </c>
      <c r="AD98" s="98">
        <v>4.1163157894736839</v>
      </c>
      <c r="AE98" s="97">
        <v>21023000</v>
      </c>
      <c r="AF98" s="98">
        <v>4.3544690815666893</v>
      </c>
      <c r="AG98" s="99">
        <v>-0.05</v>
      </c>
      <c r="AH98" s="100">
        <v>0.22942719219823965</v>
      </c>
      <c r="AI98" s="101">
        <v>0</v>
      </c>
      <c r="AJ98" s="114">
        <v>0</v>
      </c>
      <c r="AK98" s="115">
        <v>0</v>
      </c>
      <c r="AL98" s="104">
        <v>0</v>
      </c>
      <c r="AM98" s="105">
        <v>213354.39225460266</v>
      </c>
      <c r="AN98" s="106">
        <v>114364.99</v>
      </c>
      <c r="AO98" s="107">
        <f t="shared" si="11"/>
        <v>4.4191842481525891E-2</v>
      </c>
      <c r="AP98" s="108">
        <f t="shared" si="11"/>
        <v>2.3688284876976815E-2</v>
      </c>
      <c r="AQ98" s="21"/>
      <c r="AR98" s="109">
        <v>4.6399999999999997</v>
      </c>
      <c r="AS98" s="110">
        <v>22401518.571559999</v>
      </c>
    </row>
    <row r="99" spans="1:45" s="22" customFormat="1" ht="15.75" x14ac:dyDescent="0.25">
      <c r="A99" s="79" t="s">
        <v>95</v>
      </c>
      <c r="B99" s="111">
        <v>845</v>
      </c>
      <c r="C99" s="81" t="s">
        <v>99</v>
      </c>
      <c r="D99" s="82">
        <v>1.0061107115442907</v>
      </c>
      <c r="E99" s="82">
        <v>1.887846063224033</v>
      </c>
      <c r="F99" s="83">
        <f t="shared" si="12"/>
        <v>1.0936731755578359</v>
      </c>
      <c r="G99" s="84">
        <v>7153.6333333333341</v>
      </c>
      <c r="H99" s="156">
        <v>944.27960000000007</v>
      </c>
      <c r="I99" s="154">
        <v>429.21800000000002</v>
      </c>
      <c r="J99" s="85">
        <v>370</v>
      </c>
      <c r="K99" s="86">
        <f t="shared" si="13"/>
        <v>3.855655510835891</v>
      </c>
      <c r="L99" s="87">
        <f t="shared" si="14"/>
        <v>2.3280860903829605</v>
      </c>
      <c r="M99" s="87">
        <f t="shared" si="15"/>
        <v>0.31240096890005259</v>
      </c>
      <c r="N99" s="88">
        <f t="shared" si="16"/>
        <v>0.80889234415319222</v>
      </c>
      <c r="O99" s="89">
        <f t="shared" si="17"/>
        <v>15721709.096974617</v>
      </c>
      <c r="P99" s="89">
        <f t="shared" si="17"/>
        <v>1253067.5952496601</v>
      </c>
      <c r="Q99" s="89">
        <f t="shared" si="17"/>
        <v>76430.227869525377</v>
      </c>
      <c r="R99" s="90">
        <f t="shared" si="17"/>
        <v>170595.39538190822</v>
      </c>
      <c r="S99" s="112">
        <v>3.8556555108358905</v>
      </c>
      <c r="T99" s="92">
        <v>0.3073073639305508</v>
      </c>
      <c r="U99" s="92">
        <v>1.874405813400315E-2</v>
      </c>
      <c r="V99" s="92">
        <v>4.1837504578561169E-2</v>
      </c>
      <c r="W99" s="94">
        <v>0</v>
      </c>
      <c r="X99" s="95">
        <v>0.36174684394768786</v>
      </c>
      <c r="Y99" s="96">
        <f t="shared" si="18"/>
        <v>17221802.31547571</v>
      </c>
      <c r="Z99" s="88">
        <f t="shared" si="19"/>
        <v>4.22</v>
      </c>
      <c r="AA99" s="97">
        <v>15296482.32</v>
      </c>
      <c r="AB99" s="98">
        <v>3.7957473684210528</v>
      </c>
      <c r="AC99" s="98">
        <v>3605.96</v>
      </c>
      <c r="AD99" s="98">
        <v>3.7957473684210528</v>
      </c>
      <c r="AE99" s="97">
        <v>15297000</v>
      </c>
      <c r="AF99" s="98">
        <v>3.751498134551182</v>
      </c>
      <c r="AG99" s="99">
        <v>-0.05</v>
      </c>
      <c r="AH99" s="100">
        <v>0.22942719219823965</v>
      </c>
      <c r="AI99" s="101">
        <v>0</v>
      </c>
      <c r="AJ99" s="114">
        <v>0</v>
      </c>
      <c r="AK99" s="115">
        <v>0</v>
      </c>
      <c r="AL99" s="104">
        <v>0</v>
      </c>
      <c r="AM99" s="105">
        <v>0</v>
      </c>
      <c r="AN99" s="106">
        <v>246261.85000000012</v>
      </c>
      <c r="AO99" s="107">
        <f t="shared" si="11"/>
        <v>0</v>
      </c>
      <c r="AP99" s="108">
        <f t="shared" si="11"/>
        <v>6.0394251872009121E-2</v>
      </c>
      <c r="AQ99" s="21"/>
      <c r="AR99" s="109">
        <v>4.22</v>
      </c>
      <c r="AS99" s="110">
        <v>17207349.620000001</v>
      </c>
    </row>
    <row r="100" spans="1:45" s="22" customFormat="1" ht="15.75" x14ac:dyDescent="0.25">
      <c r="A100" s="79" t="s">
        <v>95</v>
      </c>
      <c r="B100" s="111">
        <v>850</v>
      </c>
      <c r="C100" s="81" t="s">
        <v>100</v>
      </c>
      <c r="D100" s="82">
        <v>1.0512291169011627</v>
      </c>
      <c r="E100" s="82">
        <v>2.836541757276914</v>
      </c>
      <c r="F100" s="83">
        <f t="shared" si="12"/>
        <v>1.2246374692486217</v>
      </c>
      <c r="G100" s="84">
        <v>20277.330906666662</v>
      </c>
      <c r="H100" s="156">
        <v>1743.8504579733331</v>
      </c>
      <c r="I100" s="154">
        <v>1297.7491780266664</v>
      </c>
      <c r="J100" s="85">
        <v>1030</v>
      </c>
      <c r="K100" s="86">
        <f t="shared" si="13"/>
        <v>4.3173594384594729</v>
      </c>
      <c r="L100" s="87">
        <f t="shared" si="14"/>
        <v>2.6068678665957972</v>
      </c>
      <c r="M100" s="87">
        <f t="shared" si="15"/>
        <v>0.34981010826149328</v>
      </c>
      <c r="N100" s="88">
        <f t="shared" si="16"/>
        <v>0.90575493243956351</v>
      </c>
      <c r="O100" s="89">
        <f t="shared" si="17"/>
        <v>49900379.806698084</v>
      </c>
      <c r="P100" s="89">
        <f t="shared" si="17"/>
        <v>2591213.002132257</v>
      </c>
      <c r="Q100" s="89">
        <f t="shared" si="17"/>
        <v>258760.49486321013</v>
      </c>
      <c r="R100" s="90">
        <f t="shared" si="17"/>
        <v>531768.7208352678</v>
      </c>
      <c r="S100" s="112">
        <v>4.3173594384594729</v>
      </c>
      <c r="T100" s="92">
        <v>0.22419063652723853</v>
      </c>
      <c r="U100" s="92">
        <v>2.2387846928735571E-2</v>
      </c>
      <c r="V100" s="92">
        <v>4.6008401436405423E-2</v>
      </c>
      <c r="W100" s="94">
        <v>0</v>
      </c>
      <c r="X100" s="95">
        <v>0.84561080438370251</v>
      </c>
      <c r="Y100" s="96">
        <f t="shared" si="18"/>
        <v>53282122.024528824</v>
      </c>
      <c r="Z100" s="88">
        <f t="shared" si="19"/>
        <v>4.6100000000000003</v>
      </c>
      <c r="AA100" s="97">
        <v>51270167.379999995</v>
      </c>
      <c r="AB100" s="98">
        <v>4.4535894736842101</v>
      </c>
      <c r="AC100" s="98">
        <v>4230.91</v>
      </c>
      <c r="AD100" s="98">
        <v>4.4535894736842101</v>
      </c>
      <c r="AE100" s="97">
        <v>51528000</v>
      </c>
      <c r="AF100" s="98">
        <v>4.4581804388406372</v>
      </c>
      <c r="AG100" s="99">
        <v>-0.05</v>
      </c>
      <c r="AH100" s="100">
        <v>0.22942719219823965</v>
      </c>
      <c r="AI100" s="101">
        <v>0</v>
      </c>
      <c r="AJ100" s="114">
        <v>0</v>
      </c>
      <c r="AK100" s="115">
        <v>0</v>
      </c>
      <c r="AL100" s="104">
        <v>0</v>
      </c>
      <c r="AM100" s="105">
        <v>1690138.9489132562</v>
      </c>
      <c r="AN100" s="106">
        <v>275047.20732349978</v>
      </c>
      <c r="AO100" s="107">
        <f t="shared" si="11"/>
        <v>0.14623009627712608</v>
      </c>
      <c r="AP100" s="108">
        <f t="shared" si="11"/>
        <v>2.3796966298854444E-2</v>
      </c>
      <c r="AQ100" s="21"/>
      <c r="AR100" s="109">
        <v>4.6100000000000003</v>
      </c>
      <c r="AS100" s="110">
        <v>53282742.423447989</v>
      </c>
    </row>
    <row r="101" spans="1:45" s="22" customFormat="1" ht="15.75" x14ac:dyDescent="0.25">
      <c r="A101" s="79" t="s">
        <v>95</v>
      </c>
      <c r="B101" s="111">
        <v>921</v>
      </c>
      <c r="C101" s="81" t="s">
        <v>101</v>
      </c>
      <c r="D101" s="82">
        <v>1.0512291169011627</v>
      </c>
      <c r="E101" s="82">
        <v>1.0946641123746956</v>
      </c>
      <c r="F101" s="83">
        <f t="shared" si="12"/>
        <v>1.0504497047583998</v>
      </c>
      <c r="G101" s="84">
        <v>1783.3324166666669</v>
      </c>
      <c r="H101" s="156">
        <v>262.14986525</v>
      </c>
      <c r="I101" s="154">
        <v>60.633302166666674</v>
      </c>
      <c r="J101" s="85">
        <v>100</v>
      </c>
      <c r="K101" s="86">
        <f t="shared" si="13"/>
        <v>3.7032746925898032</v>
      </c>
      <c r="L101" s="87">
        <f t="shared" si="14"/>
        <v>2.2360769203720792</v>
      </c>
      <c r="M101" s="87">
        <f t="shared" si="15"/>
        <v>0.30005445217207333</v>
      </c>
      <c r="N101" s="88">
        <f t="shared" si="16"/>
        <v>0.77692380419191931</v>
      </c>
      <c r="O101" s="89">
        <f t="shared" si="17"/>
        <v>3764376.790056509</v>
      </c>
      <c r="P101" s="89">
        <f t="shared" si="17"/>
        <v>334126.74011758005</v>
      </c>
      <c r="Q101" s="89">
        <f t="shared" si="17"/>
        <v>10370.176591051684</v>
      </c>
      <c r="R101" s="90">
        <f t="shared" si="17"/>
        <v>44284.656838939401</v>
      </c>
      <c r="S101" s="112">
        <v>3.7032746925898032</v>
      </c>
      <c r="T101" s="92">
        <v>0.32870330729469555</v>
      </c>
      <c r="U101" s="92">
        <v>1.0201851373850492E-2</v>
      </c>
      <c r="V101" s="92">
        <v>4.3565843189466262E-2</v>
      </c>
      <c r="W101" s="94">
        <v>0</v>
      </c>
      <c r="X101" s="95">
        <v>0.19622516248905342</v>
      </c>
      <c r="Y101" s="96">
        <f t="shared" si="18"/>
        <v>4153158.3636040804</v>
      </c>
      <c r="Z101" s="88">
        <f t="shared" si="19"/>
        <v>4.09</v>
      </c>
      <c r="AA101" s="97">
        <v>4131620.4799999995</v>
      </c>
      <c r="AB101" s="98">
        <v>4.3841473684210523</v>
      </c>
      <c r="AC101" s="98">
        <v>4164.9399999999996</v>
      </c>
      <c r="AD101" s="98">
        <v>4.3841473684210515</v>
      </c>
      <c r="AE101" s="97">
        <v>3816000</v>
      </c>
      <c r="AF101" s="98">
        <v>3.7540599719590109</v>
      </c>
      <c r="AG101" s="99">
        <v>-0.05</v>
      </c>
      <c r="AH101" s="100">
        <v>0.22942719219823965</v>
      </c>
      <c r="AI101" s="101">
        <v>0</v>
      </c>
      <c r="AJ101" s="114">
        <v>0</v>
      </c>
      <c r="AK101" s="115">
        <v>0</v>
      </c>
      <c r="AL101" s="104">
        <v>0</v>
      </c>
      <c r="AM101" s="105">
        <v>0</v>
      </c>
      <c r="AN101" s="106">
        <v>51088.289099000016</v>
      </c>
      <c r="AO101" s="107">
        <f t="shared" si="11"/>
        <v>0</v>
      </c>
      <c r="AP101" s="108">
        <f t="shared" si="11"/>
        <v>5.0259041179880996E-2</v>
      </c>
      <c r="AQ101" s="21"/>
      <c r="AR101" s="109">
        <v>4.09</v>
      </c>
      <c r="AS101" s="110">
        <v>4157482.8629750009</v>
      </c>
    </row>
    <row r="102" spans="1:45" s="22" customFormat="1" ht="15.75" x14ac:dyDescent="0.25">
      <c r="A102" s="79" t="s">
        <v>95</v>
      </c>
      <c r="B102" s="111">
        <v>886</v>
      </c>
      <c r="C102" s="81" t="s">
        <v>102</v>
      </c>
      <c r="D102" s="82">
        <v>1.0783157642623309</v>
      </c>
      <c r="E102" s="82">
        <v>1.9675653890272511</v>
      </c>
      <c r="F102" s="83">
        <f t="shared" si="12"/>
        <v>1.1594091503125898</v>
      </c>
      <c r="G102" s="84">
        <v>23569.910428333329</v>
      </c>
      <c r="H102" s="156">
        <v>2922.6688931133331</v>
      </c>
      <c r="I102" s="154">
        <v>2639.8299679733327</v>
      </c>
      <c r="J102" s="85">
        <v>1340</v>
      </c>
      <c r="K102" s="86">
        <f t="shared" si="13"/>
        <v>4.0874023242237749</v>
      </c>
      <c r="L102" s="87">
        <f t="shared" si="14"/>
        <v>2.4680172982470001</v>
      </c>
      <c r="M102" s="87">
        <f t="shared" si="15"/>
        <v>0.33117804295099101</v>
      </c>
      <c r="N102" s="88">
        <f t="shared" si="16"/>
        <v>0.85751137212509665</v>
      </c>
      <c r="O102" s="89">
        <f t="shared" si="17"/>
        <v>54913632.799914025</v>
      </c>
      <c r="P102" s="89">
        <f t="shared" si="17"/>
        <v>4111522.5095937075</v>
      </c>
      <c r="Q102" s="89">
        <f t="shared" si="17"/>
        <v>498324.62183456781</v>
      </c>
      <c r="R102" s="90">
        <f t="shared" si="17"/>
        <v>654967.18602914887</v>
      </c>
      <c r="S102" s="112">
        <v>4.087402324223774</v>
      </c>
      <c r="T102" s="92">
        <v>0.30603414498262804</v>
      </c>
      <c r="U102" s="92">
        <v>3.7091940810510995E-2</v>
      </c>
      <c r="V102" s="92">
        <v>4.8751362129333384E-2</v>
      </c>
      <c r="W102" s="94">
        <v>0</v>
      </c>
      <c r="X102" s="95">
        <v>0.6158638495286084</v>
      </c>
      <c r="Y102" s="96">
        <f t="shared" si="18"/>
        <v>60178447.117371455</v>
      </c>
      <c r="Z102" s="88">
        <f t="shared" si="19"/>
        <v>4.4800000000000004</v>
      </c>
      <c r="AA102" s="97">
        <v>59617616.119999997</v>
      </c>
      <c r="AB102" s="98">
        <v>4.5340210526315792</v>
      </c>
      <c r="AC102" s="98">
        <v>4307.32</v>
      </c>
      <c r="AD102" s="98">
        <v>4.5340210526315783</v>
      </c>
      <c r="AE102" s="97">
        <v>58624000</v>
      </c>
      <c r="AF102" s="98">
        <v>4.3635771599446933</v>
      </c>
      <c r="AG102" s="99">
        <v>-0.05</v>
      </c>
      <c r="AH102" s="100">
        <v>0.22942719219823965</v>
      </c>
      <c r="AI102" s="101">
        <v>0</v>
      </c>
      <c r="AJ102" s="114">
        <v>0</v>
      </c>
      <c r="AK102" s="115">
        <v>0</v>
      </c>
      <c r="AL102" s="104">
        <v>0</v>
      </c>
      <c r="AM102" s="105">
        <v>141517.02795499685</v>
      </c>
      <c r="AN102" s="106">
        <v>446720.56984100054</v>
      </c>
      <c r="AO102" s="107">
        <f t="shared" si="11"/>
        <v>1.0533577902014172E-2</v>
      </c>
      <c r="AP102" s="108">
        <f t="shared" si="11"/>
        <v>3.3250881472360605E-2</v>
      </c>
      <c r="AQ102" s="21"/>
      <c r="AR102" s="109">
        <v>4.4800000000000004</v>
      </c>
      <c r="AS102" s="110">
        <v>60188123.269791991</v>
      </c>
    </row>
    <row r="103" spans="1:45" s="22" customFormat="1" ht="15.75" x14ac:dyDescent="0.25">
      <c r="A103" s="79" t="s">
        <v>95</v>
      </c>
      <c r="B103" s="111">
        <v>887</v>
      </c>
      <c r="C103" s="81" t="s">
        <v>103</v>
      </c>
      <c r="D103" s="82">
        <v>1.0025501017019141</v>
      </c>
      <c r="E103" s="82">
        <v>2.4723318686229243</v>
      </c>
      <c r="F103" s="83">
        <f t="shared" si="12"/>
        <v>1.1492732682238238</v>
      </c>
      <c r="G103" s="84">
        <v>4704.8999999999996</v>
      </c>
      <c r="H103" s="156">
        <v>653.98109999999997</v>
      </c>
      <c r="I103" s="154">
        <v>630.45659999999998</v>
      </c>
      <c r="J103" s="85">
        <v>290</v>
      </c>
      <c r="K103" s="86">
        <f t="shared" si="13"/>
        <v>4.0516690992474915</v>
      </c>
      <c r="L103" s="87">
        <f t="shared" si="14"/>
        <v>2.4464411943139561</v>
      </c>
      <c r="M103" s="87">
        <f t="shared" si="15"/>
        <v>0.32828279100922869</v>
      </c>
      <c r="N103" s="88">
        <f t="shared" si="16"/>
        <v>0.85001476563782463</v>
      </c>
      <c r="O103" s="89">
        <f t="shared" si="17"/>
        <v>10865737.828678228</v>
      </c>
      <c r="P103" s="89">
        <f t="shared" si="17"/>
        <v>911957.99290537008</v>
      </c>
      <c r="Q103" s="89">
        <f t="shared" si="17"/>
        <v>117971.78978716767</v>
      </c>
      <c r="R103" s="90">
        <f t="shared" si="17"/>
        <v>140507.44075993242</v>
      </c>
      <c r="S103" s="112">
        <v>4.0516690992474915</v>
      </c>
      <c r="T103" s="92">
        <v>0.34005532600963995</v>
      </c>
      <c r="U103" s="92">
        <v>4.3989893995236652E-2</v>
      </c>
      <c r="V103" s="92">
        <v>5.2393096991427912E-2</v>
      </c>
      <c r="W103" s="94">
        <v>0</v>
      </c>
      <c r="X103" s="95">
        <v>0.58293747943662932</v>
      </c>
      <c r="Y103" s="96">
        <f t="shared" si="18"/>
        <v>12036175.052130699</v>
      </c>
      <c r="Z103" s="88">
        <f t="shared" si="19"/>
        <v>4.49</v>
      </c>
      <c r="AA103" s="97">
        <v>12238084.779999999</v>
      </c>
      <c r="AB103" s="98">
        <v>4.7326210526315791</v>
      </c>
      <c r="AC103" s="98">
        <v>4495.99</v>
      </c>
      <c r="AD103" s="98">
        <v>4.7326210526315782</v>
      </c>
      <c r="AE103" s="97">
        <v>12238413</v>
      </c>
      <c r="AF103" s="98">
        <v>4.5635188845671539</v>
      </c>
      <c r="AG103" s="99">
        <v>-0.05</v>
      </c>
      <c r="AH103" s="100">
        <v>0.22942719219823965</v>
      </c>
      <c r="AI103" s="101">
        <v>0</v>
      </c>
      <c r="AJ103" s="114">
        <v>0</v>
      </c>
      <c r="AK103" s="115">
        <v>0</v>
      </c>
      <c r="AL103" s="104">
        <v>0</v>
      </c>
      <c r="AM103" s="105">
        <v>0</v>
      </c>
      <c r="AN103" s="106">
        <v>282644.75999999978</v>
      </c>
      <c r="AO103" s="107">
        <f t="shared" si="11"/>
        <v>0</v>
      </c>
      <c r="AP103" s="108">
        <f t="shared" si="11"/>
        <v>0.1053939509872685</v>
      </c>
      <c r="AQ103" s="21"/>
      <c r="AR103" s="109">
        <v>4.49</v>
      </c>
      <c r="AS103" s="110">
        <v>12041250.569999998</v>
      </c>
    </row>
    <row r="104" spans="1:45" s="22" customFormat="1" ht="15.75" x14ac:dyDescent="0.25">
      <c r="A104" s="79" t="s">
        <v>95</v>
      </c>
      <c r="B104" s="111">
        <v>826</v>
      </c>
      <c r="C104" s="81" t="s">
        <v>104</v>
      </c>
      <c r="D104" s="82">
        <v>1.103583766925897</v>
      </c>
      <c r="E104" s="82">
        <v>3.6554349960303574</v>
      </c>
      <c r="F104" s="83">
        <f t="shared" si="12"/>
        <v>1.3484105131437534</v>
      </c>
      <c r="G104" s="84">
        <v>4998.440333333333</v>
      </c>
      <c r="H104" s="156">
        <v>579.81907866666666</v>
      </c>
      <c r="I104" s="154">
        <v>1369.5726513333332</v>
      </c>
      <c r="J104" s="85">
        <v>250</v>
      </c>
      <c r="K104" s="86">
        <f t="shared" si="13"/>
        <v>4.7537112019045118</v>
      </c>
      <c r="L104" s="87">
        <f t="shared" si="14"/>
        <v>2.8703417345633833</v>
      </c>
      <c r="M104" s="87">
        <f t="shared" si="15"/>
        <v>0.38516511165802952</v>
      </c>
      <c r="N104" s="88">
        <f t="shared" si="16"/>
        <v>0.99729879568576818</v>
      </c>
      <c r="O104" s="89">
        <f t="shared" si="17"/>
        <v>13543850.82863225</v>
      </c>
      <c r="P104" s="89">
        <f t="shared" si="17"/>
        <v>948638.97299602302</v>
      </c>
      <c r="Q104" s="89">
        <f t="shared" si="17"/>
        <v>300681.61380951444</v>
      </c>
      <c r="R104" s="90">
        <f t="shared" si="17"/>
        <v>142115.07838522195</v>
      </c>
      <c r="S104" s="112">
        <v>4.7537112019045109</v>
      </c>
      <c r="T104" s="92">
        <v>0.33295964120935245</v>
      </c>
      <c r="U104" s="92">
        <v>0.1055352405943001</v>
      </c>
      <c r="V104" s="92">
        <v>4.9880499174664292E-2</v>
      </c>
      <c r="W104" s="94">
        <v>0</v>
      </c>
      <c r="X104" s="95">
        <v>1.3544822281369138</v>
      </c>
      <c r="Y104" s="96">
        <f t="shared" si="18"/>
        <v>14935286.49382301</v>
      </c>
      <c r="Z104" s="88">
        <f t="shared" si="19"/>
        <v>5.24</v>
      </c>
      <c r="AA104" s="97">
        <v>11359817.540000001</v>
      </c>
      <c r="AB104" s="98">
        <v>4.0207473684210528</v>
      </c>
      <c r="AC104" s="98">
        <v>3819.71</v>
      </c>
      <c r="AD104" s="98">
        <v>4.0207473684210528</v>
      </c>
      <c r="AE104" s="97">
        <v>11619251.873388523</v>
      </c>
      <c r="AF104" s="98">
        <v>4.078202609224614</v>
      </c>
      <c r="AG104" s="99">
        <v>-0.05</v>
      </c>
      <c r="AH104" s="100">
        <v>0.22942719219823965</v>
      </c>
      <c r="AI104" s="101">
        <v>0</v>
      </c>
      <c r="AJ104" s="114">
        <v>0.23000000000000043</v>
      </c>
      <c r="AK104" s="115">
        <v>0</v>
      </c>
      <c r="AL104" s="104">
        <v>655295.52770000137</v>
      </c>
      <c r="AM104" s="105">
        <v>164236.62360942844</v>
      </c>
      <c r="AN104" s="106">
        <v>132923.99999999997</v>
      </c>
      <c r="AO104" s="107">
        <f t="shared" ref="AO104:AP135" si="20">AM104/($G104*15*38)</f>
        <v>5.764486683245304E-2</v>
      </c>
      <c r="AP104" s="108">
        <f t="shared" si="20"/>
        <v>4.665455311026686E-2</v>
      </c>
      <c r="AQ104" s="21"/>
      <c r="AR104" s="109">
        <v>5.01</v>
      </c>
      <c r="AS104" s="110">
        <v>14274046.059899999</v>
      </c>
    </row>
    <row r="105" spans="1:45" s="22" customFormat="1" ht="15.75" x14ac:dyDescent="0.25">
      <c r="A105" s="79" t="s">
        <v>95</v>
      </c>
      <c r="B105" s="111">
        <v>931</v>
      </c>
      <c r="C105" s="81" t="s">
        <v>105</v>
      </c>
      <c r="D105" s="82">
        <v>1.0801583124037386</v>
      </c>
      <c r="E105" s="82">
        <v>1.93466516580424</v>
      </c>
      <c r="F105" s="83">
        <f t="shared" si="12"/>
        <v>1.1575931665034149</v>
      </c>
      <c r="G105" s="84">
        <v>11619.499999999998</v>
      </c>
      <c r="H105" s="156">
        <v>1103.8525</v>
      </c>
      <c r="I105" s="154">
        <v>1580.252</v>
      </c>
      <c r="J105" s="85">
        <v>430</v>
      </c>
      <c r="K105" s="86">
        <f t="shared" si="13"/>
        <v>4.0810002215317498</v>
      </c>
      <c r="L105" s="87">
        <f t="shared" si="14"/>
        <v>2.4641516400769126</v>
      </c>
      <c r="M105" s="87">
        <f t="shared" si="15"/>
        <v>0.33065931842325114</v>
      </c>
      <c r="N105" s="88">
        <f t="shared" si="16"/>
        <v>0.85616825113321671</v>
      </c>
      <c r="O105" s="89">
        <f t="shared" ref="O105:R136" si="21">G105*K105*15*38</f>
        <v>27028933.782230251</v>
      </c>
      <c r="P105" s="89">
        <f t="shared" si="21"/>
        <v>1550434.1705184598</v>
      </c>
      <c r="Q105" s="89">
        <f t="shared" si="21"/>
        <v>297839.27807647828</v>
      </c>
      <c r="R105" s="90">
        <f t="shared" si="21"/>
        <v>209846.83835275142</v>
      </c>
      <c r="S105" s="112">
        <v>4.0810002215317507</v>
      </c>
      <c r="T105" s="92">
        <v>0.23409440580730667</v>
      </c>
      <c r="U105" s="92">
        <v>4.496966730556215E-2</v>
      </c>
      <c r="V105" s="92">
        <v>3.1684009465750097E-2</v>
      </c>
      <c r="W105" s="94">
        <v>0</v>
      </c>
      <c r="X105" s="95">
        <v>0.59788666844096605</v>
      </c>
      <c r="Y105" s="96">
        <f t="shared" si="18"/>
        <v>29087054.069177937</v>
      </c>
      <c r="Z105" s="88">
        <f t="shared" si="19"/>
        <v>4.3899999999999997</v>
      </c>
      <c r="AA105" s="97">
        <v>28985738.879999999</v>
      </c>
      <c r="AB105" s="98">
        <v>4.7770947368421055</v>
      </c>
      <c r="AC105" s="98">
        <v>4538.24</v>
      </c>
      <c r="AD105" s="98">
        <v>4.7770947368421055</v>
      </c>
      <c r="AE105" s="97">
        <v>28273000</v>
      </c>
      <c r="AF105" s="98">
        <v>4.2688372465222182</v>
      </c>
      <c r="AG105" s="99">
        <v>-0.05</v>
      </c>
      <c r="AH105" s="100">
        <v>0.22942719219823965</v>
      </c>
      <c r="AI105" s="101">
        <v>0</v>
      </c>
      <c r="AJ105" s="114">
        <v>0</v>
      </c>
      <c r="AK105" s="115">
        <v>0</v>
      </c>
      <c r="AL105" s="104">
        <v>0</v>
      </c>
      <c r="AM105" s="105">
        <v>584673.51193093054</v>
      </c>
      <c r="AN105" s="106">
        <v>226927.45</v>
      </c>
      <c r="AO105" s="107">
        <f t="shared" si="20"/>
        <v>8.8277723085123938E-2</v>
      </c>
      <c r="AP105" s="108">
        <f t="shared" si="20"/>
        <v>3.4262948778633624E-2</v>
      </c>
      <c r="AQ105" s="21"/>
      <c r="AR105" s="109">
        <v>4.3899999999999997</v>
      </c>
      <c r="AS105" s="110">
        <v>29075474.849999994</v>
      </c>
    </row>
    <row r="106" spans="1:45" s="22" customFormat="1" ht="15.75" x14ac:dyDescent="0.25">
      <c r="A106" s="79" t="s">
        <v>95</v>
      </c>
      <c r="B106" s="111">
        <v>851</v>
      </c>
      <c r="C106" s="81" t="s">
        <v>106</v>
      </c>
      <c r="D106" s="82">
        <v>1.0512291169011627</v>
      </c>
      <c r="E106" s="82">
        <v>2.2301206290273639</v>
      </c>
      <c r="F106" s="83">
        <f t="shared" si="12"/>
        <v>1.1639953564236667</v>
      </c>
      <c r="G106" s="84">
        <v>3428.166666666667</v>
      </c>
      <c r="H106" s="156">
        <v>654.77983333333339</v>
      </c>
      <c r="I106" s="154">
        <v>572.50383333333332</v>
      </c>
      <c r="J106" s="85">
        <v>220</v>
      </c>
      <c r="K106" s="86">
        <f t="shared" si="13"/>
        <v>4.1035706195255068</v>
      </c>
      <c r="L106" s="87">
        <f t="shared" si="14"/>
        <v>2.4777798881078894</v>
      </c>
      <c r="M106" s="87">
        <f t="shared" si="15"/>
        <v>0.33248806432181321</v>
      </c>
      <c r="N106" s="88">
        <f t="shared" si="16"/>
        <v>0.8609033790745827</v>
      </c>
      <c r="O106" s="89">
        <f t="shared" si="21"/>
        <v>8018602.6869369159</v>
      </c>
      <c r="P106" s="89">
        <f t="shared" si="21"/>
        <v>924768.17223802255</v>
      </c>
      <c r="Q106" s="89">
        <f t="shared" si="21"/>
        <v>108499.89407623623</v>
      </c>
      <c r="R106" s="90">
        <f t="shared" si="21"/>
        <v>107957.28373595269</v>
      </c>
      <c r="S106" s="112">
        <v>4.1035706195255068</v>
      </c>
      <c r="T106" s="92">
        <v>0.47325595862860681</v>
      </c>
      <c r="U106" s="92">
        <v>5.5525506741742801E-2</v>
      </c>
      <c r="V106" s="92">
        <v>5.5247822469660611E-2</v>
      </c>
      <c r="W106" s="94">
        <v>0</v>
      </c>
      <c r="X106" s="95">
        <v>0.66043615495331043</v>
      </c>
      <c r="Y106" s="96">
        <f t="shared" si="18"/>
        <v>9159828.0369871277</v>
      </c>
      <c r="Z106" s="88">
        <f t="shared" si="19"/>
        <v>4.6900000000000004</v>
      </c>
      <c r="AA106" s="97">
        <v>8201192.6400000006</v>
      </c>
      <c r="AB106" s="98">
        <v>4.3955368421052636</v>
      </c>
      <c r="AC106" s="98">
        <v>4175.76</v>
      </c>
      <c r="AD106" s="98">
        <v>4.3955368421052636</v>
      </c>
      <c r="AE106" s="97">
        <v>8578000</v>
      </c>
      <c r="AF106" s="98">
        <v>4.3898457310566998</v>
      </c>
      <c r="AG106" s="99">
        <v>-0.05</v>
      </c>
      <c r="AH106" s="100">
        <v>0.22942719219823965</v>
      </c>
      <c r="AI106" s="101">
        <v>0</v>
      </c>
      <c r="AJ106" s="114">
        <v>0</v>
      </c>
      <c r="AK106" s="115">
        <v>0</v>
      </c>
      <c r="AL106" s="104">
        <v>0</v>
      </c>
      <c r="AM106" s="105">
        <v>135287.77286897099</v>
      </c>
      <c r="AN106" s="106">
        <v>213242.31999999983</v>
      </c>
      <c r="AO106" s="107">
        <f t="shared" si="20"/>
        <v>6.9234373069832211E-2</v>
      </c>
      <c r="AP106" s="108">
        <f t="shared" si="20"/>
        <v>0.109128105401332</v>
      </c>
      <c r="AQ106" s="21"/>
      <c r="AR106" s="109">
        <v>4.6900000000000004</v>
      </c>
      <c r="AS106" s="110">
        <v>9164517.9500000011</v>
      </c>
    </row>
    <row r="107" spans="1:45" s="22" customFormat="1" ht="15.75" x14ac:dyDescent="0.25">
      <c r="A107" s="79" t="s">
        <v>95</v>
      </c>
      <c r="B107" s="111">
        <v>870</v>
      </c>
      <c r="C107" s="81" t="s">
        <v>107</v>
      </c>
      <c r="D107" s="82">
        <v>1.1254795891274165</v>
      </c>
      <c r="E107" s="82">
        <v>2.8971046232385329</v>
      </c>
      <c r="F107" s="83">
        <f t="shared" si="12"/>
        <v>1.2900941336257865</v>
      </c>
      <c r="G107" s="84">
        <v>3117.8666666666663</v>
      </c>
      <c r="H107" s="156">
        <v>477.03359999999998</v>
      </c>
      <c r="I107" s="154">
        <v>1078.7818666666667</v>
      </c>
      <c r="J107" s="85">
        <v>140</v>
      </c>
      <c r="K107" s="86">
        <f t="shared" si="13"/>
        <v>4.548121565909498</v>
      </c>
      <c r="L107" s="87">
        <f t="shared" si="14"/>
        <v>2.7462045105448603</v>
      </c>
      <c r="M107" s="87">
        <f t="shared" si="15"/>
        <v>0.36850739903299073</v>
      </c>
      <c r="N107" s="88">
        <f t="shared" si="16"/>
        <v>0.95416737947748897</v>
      </c>
      <c r="O107" s="89">
        <f t="shared" si="21"/>
        <v>8082848.876989305</v>
      </c>
      <c r="P107" s="89">
        <f t="shared" si="21"/>
        <v>746718.13968082797</v>
      </c>
      <c r="Q107" s="89">
        <f t="shared" si="21"/>
        <v>226597.28689129415</v>
      </c>
      <c r="R107" s="90">
        <f t="shared" si="21"/>
        <v>76142.55688230363</v>
      </c>
      <c r="S107" s="112">
        <v>4.548121565909498</v>
      </c>
      <c r="T107" s="92">
        <v>0.42016929011336362</v>
      </c>
      <c r="U107" s="92">
        <v>0.1275035600654148</v>
      </c>
      <c r="V107" s="92">
        <v>4.2844498308730911E-2</v>
      </c>
      <c r="W107" s="94">
        <v>0</v>
      </c>
      <c r="X107" s="95">
        <v>1.1554885531478214</v>
      </c>
      <c r="Y107" s="96">
        <f t="shared" si="18"/>
        <v>9132306.8604437318</v>
      </c>
      <c r="Z107" s="88">
        <f t="shared" si="19"/>
        <v>5.14</v>
      </c>
      <c r="AA107" s="97">
        <v>7627171.8999999994</v>
      </c>
      <c r="AB107" s="98">
        <v>4.447978947368421</v>
      </c>
      <c r="AC107" s="98">
        <v>4225.58</v>
      </c>
      <c r="AD107" s="98">
        <v>4.447978947368421</v>
      </c>
      <c r="AE107" s="97">
        <v>7627000</v>
      </c>
      <c r="AF107" s="98">
        <v>4.2916209013810622</v>
      </c>
      <c r="AG107" s="99">
        <v>-0.05</v>
      </c>
      <c r="AH107" s="100">
        <v>0.22942719219823965</v>
      </c>
      <c r="AI107" s="101">
        <v>0</v>
      </c>
      <c r="AJ107" s="114">
        <v>0</v>
      </c>
      <c r="AK107" s="115">
        <v>0</v>
      </c>
      <c r="AL107" s="104">
        <v>0</v>
      </c>
      <c r="AM107" s="105">
        <v>302705.99000568083</v>
      </c>
      <c r="AN107" s="106">
        <v>106882.98000000004</v>
      </c>
      <c r="AO107" s="107">
        <f t="shared" si="20"/>
        <v>0.17032900926729075</v>
      </c>
      <c r="AP107" s="108">
        <f t="shared" si="20"/>
        <v>6.0141763599042108E-2</v>
      </c>
      <c r="AQ107" s="21"/>
      <c r="AR107" s="109">
        <v>5.14</v>
      </c>
      <c r="AS107" s="110">
        <v>9134725.7599999979</v>
      </c>
    </row>
    <row r="108" spans="1:45" s="22" customFormat="1" ht="15.75" x14ac:dyDescent="0.25">
      <c r="A108" s="79" t="s">
        <v>95</v>
      </c>
      <c r="B108" s="111">
        <v>871</v>
      </c>
      <c r="C108" s="81" t="s">
        <v>108</v>
      </c>
      <c r="D108" s="82">
        <v>1.1484170944219427</v>
      </c>
      <c r="E108" s="82">
        <v>4.3728908960010475</v>
      </c>
      <c r="F108" s="83">
        <f t="shared" si="12"/>
        <v>1.4560227651376589</v>
      </c>
      <c r="G108" s="84">
        <v>3315.2666666666664</v>
      </c>
      <c r="H108" s="156">
        <v>384.5709333333333</v>
      </c>
      <c r="I108" s="154">
        <v>1992.4752666666666</v>
      </c>
      <c r="J108" s="85">
        <v>150</v>
      </c>
      <c r="K108" s="86">
        <f t="shared" si="13"/>
        <v>5.1330894126045514</v>
      </c>
      <c r="L108" s="87">
        <f t="shared" si="14"/>
        <v>3.0994143612134906</v>
      </c>
      <c r="M108" s="87">
        <f t="shared" si="15"/>
        <v>0.4159038849403362</v>
      </c>
      <c r="N108" s="88">
        <f t="shared" si="16"/>
        <v>1.0768899648945727</v>
      </c>
      <c r="O108" s="89">
        <f t="shared" si="21"/>
        <v>9700009.3291776441</v>
      </c>
      <c r="P108" s="89">
        <f t="shared" si="21"/>
        <v>679408.46399680723</v>
      </c>
      <c r="Q108" s="89">
        <f t="shared" si="21"/>
        <v>472346.57631089346</v>
      </c>
      <c r="R108" s="90">
        <f t="shared" si="21"/>
        <v>92074.091998485965</v>
      </c>
      <c r="S108" s="112">
        <v>5.1330894126045514</v>
      </c>
      <c r="T108" s="92">
        <v>0.35953206590076486</v>
      </c>
      <c r="U108" s="92">
        <v>0.24995823484914204</v>
      </c>
      <c r="V108" s="92">
        <v>4.8724133222320755E-2</v>
      </c>
      <c r="W108" s="94">
        <v>0</v>
      </c>
      <c r="X108" s="95">
        <v>1.8138221854097281</v>
      </c>
      <c r="Y108" s="96">
        <f t="shared" si="18"/>
        <v>10943838.461483831</v>
      </c>
      <c r="Z108" s="88">
        <f t="shared" si="19"/>
        <v>5.79</v>
      </c>
      <c r="AA108" s="97">
        <v>9835168.2400000002</v>
      </c>
      <c r="AB108" s="98">
        <v>5.2472421052631582</v>
      </c>
      <c r="AC108" s="98">
        <v>4984.88</v>
      </c>
      <c r="AD108" s="98">
        <v>5.2472421052631573</v>
      </c>
      <c r="AE108" s="97">
        <v>9835000</v>
      </c>
      <c r="AF108" s="98">
        <v>5.2045243112406085</v>
      </c>
      <c r="AG108" s="99">
        <v>-0.05</v>
      </c>
      <c r="AH108" s="100">
        <v>0.22942719219823965</v>
      </c>
      <c r="AI108" s="101">
        <v>0</v>
      </c>
      <c r="AJ108" s="114">
        <v>0</v>
      </c>
      <c r="AK108" s="115">
        <v>0</v>
      </c>
      <c r="AL108" s="104">
        <v>0</v>
      </c>
      <c r="AM108" s="105">
        <v>258193.32091198611</v>
      </c>
      <c r="AN108" s="106">
        <v>70771.960000000006</v>
      </c>
      <c r="AO108" s="107">
        <f t="shared" si="20"/>
        <v>0.13663176570273308</v>
      </c>
      <c r="AP108" s="108">
        <f t="shared" si="20"/>
        <v>3.7451386514910819E-2</v>
      </c>
      <c r="AQ108" s="21"/>
      <c r="AR108" s="109">
        <v>5.79</v>
      </c>
      <c r="AS108" s="110">
        <v>10941374.58</v>
      </c>
    </row>
    <row r="109" spans="1:45" s="22" customFormat="1" ht="15.75" x14ac:dyDescent="0.25">
      <c r="A109" s="79" t="s">
        <v>95</v>
      </c>
      <c r="B109" s="111">
        <v>852</v>
      </c>
      <c r="C109" s="81" t="s">
        <v>109</v>
      </c>
      <c r="D109" s="82">
        <v>1.0512291169011627</v>
      </c>
      <c r="E109" s="82">
        <v>3.2133020554527887</v>
      </c>
      <c r="F109" s="83">
        <f t="shared" si="12"/>
        <v>1.262313499066209</v>
      </c>
      <c r="G109" s="84">
        <v>3878.3666666666668</v>
      </c>
      <c r="H109" s="156">
        <v>717.49783333333335</v>
      </c>
      <c r="I109" s="154">
        <v>1058.7941000000001</v>
      </c>
      <c r="J109" s="85">
        <v>270</v>
      </c>
      <c r="K109" s="86">
        <f t="shared" si="13"/>
        <v>4.4501832063264173</v>
      </c>
      <c r="L109" s="87">
        <f t="shared" si="14"/>
        <v>2.6870682801374755</v>
      </c>
      <c r="M109" s="87">
        <f t="shared" si="15"/>
        <v>0.36057203283125167</v>
      </c>
      <c r="N109" s="88">
        <f t="shared" si="16"/>
        <v>0.93362052588980915</v>
      </c>
      <c r="O109" s="89">
        <f t="shared" si="21"/>
        <v>9837882.0585464165</v>
      </c>
      <c r="P109" s="89">
        <f t="shared" si="21"/>
        <v>1098940.4313398981</v>
      </c>
      <c r="Q109" s="89">
        <f t="shared" si="21"/>
        <v>217609.77836243928</v>
      </c>
      <c r="R109" s="90">
        <f t="shared" si="21"/>
        <v>143684.19893444164</v>
      </c>
      <c r="S109" s="112">
        <v>4.4501832063264173</v>
      </c>
      <c r="T109" s="92">
        <v>0.49710763182543299</v>
      </c>
      <c r="U109" s="92">
        <v>9.8436164962931713E-2</v>
      </c>
      <c r="V109" s="92">
        <v>6.4995799431955492E-2</v>
      </c>
      <c r="W109" s="94">
        <v>0</v>
      </c>
      <c r="X109" s="95">
        <v>1.0620274457060059</v>
      </c>
      <c r="Y109" s="96">
        <f t="shared" si="18"/>
        <v>11298116.467183195</v>
      </c>
      <c r="Z109" s="88">
        <f t="shared" si="19"/>
        <v>5.1100000000000003</v>
      </c>
      <c r="AA109" s="97">
        <v>11840309.799999999</v>
      </c>
      <c r="AB109" s="98">
        <v>5.1501999999999999</v>
      </c>
      <c r="AC109" s="98">
        <v>4892.6899999999996</v>
      </c>
      <c r="AD109" s="98">
        <v>5.150199999999999</v>
      </c>
      <c r="AE109" s="97">
        <v>12114778.257692713</v>
      </c>
      <c r="AF109" s="98">
        <v>5.4801411960328359</v>
      </c>
      <c r="AG109" s="99">
        <v>-0.05</v>
      </c>
      <c r="AH109" s="100">
        <v>0.22942719219823965</v>
      </c>
      <c r="AI109" s="101">
        <v>9.9999999999999645E-2</v>
      </c>
      <c r="AJ109" s="114">
        <v>0</v>
      </c>
      <c r="AK109" s="115">
        <v>221066.90000000037</v>
      </c>
      <c r="AL109" s="104">
        <v>0</v>
      </c>
      <c r="AM109" s="105">
        <v>88339.505532384763</v>
      </c>
      <c r="AN109" s="106">
        <v>178017.46000000014</v>
      </c>
      <c r="AO109" s="107">
        <f t="shared" si="20"/>
        <v>3.9960530288516628E-2</v>
      </c>
      <c r="AP109" s="108">
        <f t="shared" si="20"/>
        <v>8.0526510300728035E-2</v>
      </c>
      <c r="AQ109" s="21"/>
      <c r="AR109" s="109">
        <v>5.21</v>
      </c>
      <c r="AS109" s="110">
        <v>11517585.49</v>
      </c>
    </row>
    <row r="110" spans="1:45" s="22" customFormat="1" ht="15.75" x14ac:dyDescent="0.25">
      <c r="A110" s="79" t="s">
        <v>95</v>
      </c>
      <c r="B110" s="111">
        <v>936</v>
      </c>
      <c r="C110" s="81" t="s">
        <v>110</v>
      </c>
      <c r="D110" s="82">
        <v>1.1484170944219427</v>
      </c>
      <c r="E110" s="82">
        <v>3.6029466002701516</v>
      </c>
      <c r="F110" s="83">
        <f t="shared" si="12"/>
        <v>1.3790283355645694</v>
      </c>
      <c r="G110" s="84">
        <v>18148.010288333335</v>
      </c>
      <c r="H110" s="156">
        <v>1397.3967922016668</v>
      </c>
      <c r="I110" s="154">
        <v>2304.7973066183336</v>
      </c>
      <c r="J110" s="85">
        <v>770</v>
      </c>
      <c r="K110" s="86">
        <f t="shared" si="13"/>
        <v>4.8616518357107683</v>
      </c>
      <c r="L110" s="87">
        <f t="shared" si="14"/>
        <v>2.9355174452681463</v>
      </c>
      <c r="M110" s="87">
        <f t="shared" si="15"/>
        <v>0.39391090300012216</v>
      </c>
      <c r="N110" s="88">
        <f t="shared" si="16"/>
        <v>1.0199440636728958</v>
      </c>
      <c r="O110" s="89">
        <f t="shared" si="21"/>
        <v>50290705.293680996</v>
      </c>
      <c r="P110" s="89">
        <f t="shared" si="21"/>
        <v>2338187.1170377517</v>
      </c>
      <c r="Q110" s="89">
        <f t="shared" si="21"/>
        <v>517494.32932089799</v>
      </c>
      <c r="R110" s="90">
        <f t="shared" si="21"/>
        <v>447653.44954603398</v>
      </c>
      <c r="S110" s="112">
        <v>4.8616518357107674</v>
      </c>
      <c r="T110" s="92">
        <v>0.22603484328564724</v>
      </c>
      <c r="U110" s="92">
        <v>5.0026684681015524E-2</v>
      </c>
      <c r="V110" s="92">
        <v>4.3275098291794878E-2</v>
      </c>
      <c r="W110" s="94">
        <v>0</v>
      </c>
      <c r="X110" s="95">
        <v>1.4240036862734118</v>
      </c>
      <c r="Y110" s="96">
        <f t="shared" si="18"/>
        <v>53594040.189585678</v>
      </c>
      <c r="Z110" s="88">
        <f t="shared" si="19"/>
        <v>5.18</v>
      </c>
      <c r="AA110" s="97">
        <v>44198233.200000003</v>
      </c>
      <c r="AB110" s="98">
        <v>4.2372000000000005</v>
      </c>
      <c r="AC110" s="98">
        <v>4025.34</v>
      </c>
      <c r="AD110" s="98">
        <v>4.2372000000000005</v>
      </c>
      <c r="AE110" s="97">
        <v>42059000</v>
      </c>
      <c r="AF110" s="98">
        <v>4.0658848064286657</v>
      </c>
      <c r="AG110" s="99">
        <v>-0.05</v>
      </c>
      <c r="AH110" s="100">
        <v>0.22942719219823965</v>
      </c>
      <c r="AI110" s="101">
        <v>0</v>
      </c>
      <c r="AJ110" s="114">
        <v>0.17999999999999972</v>
      </c>
      <c r="AK110" s="115">
        <v>0</v>
      </c>
      <c r="AL110" s="104">
        <v>1861985.8555829972</v>
      </c>
      <c r="AM110" s="105">
        <v>1028337.2133516741</v>
      </c>
      <c r="AN110" s="106">
        <v>260121.87928449988</v>
      </c>
      <c r="AO110" s="107">
        <f t="shared" si="20"/>
        <v>9.9410367618149864E-2</v>
      </c>
      <c r="AP110" s="108">
        <f t="shared" si="20"/>
        <v>2.5146237352350737E-2</v>
      </c>
      <c r="AQ110" s="21"/>
      <c r="AR110" s="109">
        <v>5</v>
      </c>
      <c r="AS110" s="110">
        <v>51721829.32175</v>
      </c>
    </row>
    <row r="111" spans="1:45" s="22" customFormat="1" ht="15.75" x14ac:dyDescent="0.25">
      <c r="A111" s="79" t="s">
        <v>95</v>
      </c>
      <c r="B111" s="111">
        <v>869</v>
      </c>
      <c r="C111" s="81" t="s">
        <v>111</v>
      </c>
      <c r="D111" s="82">
        <v>1.1254795891274165</v>
      </c>
      <c r="E111" s="82">
        <v>2.5986837758861645</v>
      </c>
      <c r="F111" s="83">
        <f t="shared" si="12"/>
        <v>1.2602520488905498</v>
      </c>
      <c r="G111" s="84">
        <v>2525.0333333333333</v>
      </c>
      <c r="H111" s="156">
        <v>171.70226666666667</v>
      </c>
      <c r="I111" s="154">
        <v>212.10280000000003</v>
      </c>
      <c r="J111" s="85">
        <v>110</v>
      </c>
      <c r="K111" s="86">
        <f t="shared" si="13"/>
        <v>4.4429157319952122</v>
      </c>
      <c r="L111" s="87">
        <f t="shared" si="14"/>
        <v>2.6826801013037738</v>
      </c>
      <c r="M111" s="87">
        <f t="shared" si="15"/>
        <v>0.35998319235622889</v>
      </c>
      <c r="N111" s="88">
        <f t="shared" si="16"/>
        <v>0.93209585535549377</v>
      </c>
      <c r="O111" s="89">
        <f t="shared" si="21"/>
        <v>6394550.8826730167</v>
      </c>
      <c r="P111" s="89">
        <f t="shared" si="21"/>
        <v>262554.68485718995</v>
      </c>
      <c r="Q111" s="89">
        <f t="shared" si="21"/>
        <v>43521.462539466011</v>
      </c>
      <c r="R111" s="90">
        <f t="shared" si="21"/>
        <v>58442.41013078946</v>
      </c>
      <c r="S111" s="112">
        <v>4.4429157319952122</v>
      </c>
      <c r="T111" s="92">
        <v>0.18242224688865663</v>
      </c>
      <c r="U111" s="92">
        <v>3.023858815792323E-2</v>
      </c>
      <c r="V111" s="92">
        <v>4.0605620027103669E-2</v>
      </c>
      <c r="W111" s="94">
        <v>0</v>
      </c>
      <c r="X111" s="95">
        <v>0.96979888842388862</v>
      </c>
      <c r="Y111" s="96">
        <f t="shared" si="18"/>
        <v>6759069.440200462</v>
      </c>
      <c r="Z111" s="88">
        <f t="shared" si="19"/>
        <v>4.7</v>
      </c>
      <c r="AA111" s="97">
        <v>6105461.25</v>
      </c>
      <c r="AB111" s="98">
        <v>4.117105263157895</v>
      </c>
      <c r="AC111" s="98">
        <v>3911.25</v>
      </c>
      <c r="AD111" s="98">
        <v>4.117105263157895</v>
      </c>
      <c r="AE111" s="97">
        <v>5937000</v>
      </c>
      <c r="AF111" s="98">
        <v>4.125010682506189</v>
      </c>
      <c r="AG111" s="99">
        <v>-0.05</v>
      </c>
      <c r="AH111" s="100">
        <v>0.22942719219823965</v>
      </c>
      <c r="AI111" s="101">
        <v>0</v>
      </c>
      <c r="AJ111" s="114">
        <v>0</v>
      </c>
      <c r="AK111" s="115">
        <v>0</v>
      </c>
      <c r="AL111" s="104">
        <v>0</v>
      </c>
      <c r="AM111" s="105">
        <v>287697.47841773625</v>
      </c>
      <c r="AN111" s="106">
        <v>21227.56</v>
      </c>
      <c r="AO111" s="107">
        <f t="shared" si="20"/>
        <v>0.19989138821008182</v>
      </c>
      <c r="AP111" s="108">
        <f t="shared" si="20"/>
        <v>1.4748848200023763E-2</v>
      </c>
      <c r="AQ111" s="21"/>
      <c r="AR111" s="109">
        <v>4.7</v>
      </c>
      <c r="AS111" s="110">
        <v>6764564.2999999998</v>
      </c>
    </row>
    <row r="112" spans="1:45" s="22" customFormat="1" ht="15.75" x14ac:dyDescent="0.25">
      <c r="A112" s="79" t="s">
        <v>95</v>
      </c>
      <c r="B112" s="111">
        <v>938</v>
      </c>
      <c r="C112" s="81" t="s">
        <v>112</v>
      </c>
      <c r="D112" s="82">
        <v>1.1484170944219427</v>
      </c>
      <c r="E112" s="82">
        <v>2.4944980625326196</v>
      </c>
      <c r="F112" s="83">
        <f t="shared" si="12"/>
        <v>1.268183481790816</v>
      </c>
      <c r="G112" s="84">
        <v>12137.834120000001</v>
      </c>
      <c r="H112" s="156">
        <v>1019.5780660800002</v>
      </c>
      <c r="I112" s="154">
        <v>1347.2995873200002</v>
      </c>
      <c r="J112" s="85">
        <v>540</v>
      </c>
      <c r="K112" s="86">
        <f t="shared" si="13"/>
        <v>4.4708773512926214</v>
      </c>
      <c r="L112" s="87">
        <f t="shared" si="14"/>
        <v>2.6995636264962952</v>
      </c>
      <c r="M112" s="87">
        <f t="shared" si="15"/>
        <v>0.36224875704061926</v>
      </c>
      <c r="N112" s="88">
        <f t="shared" si="16"/>
        <v>0.93796202771353643</v>
      </c>
      <c r="O112" s="117">
        <f t="shared" si="21"/>
        <v>30932057.566687241</v>
      </c>
      <c r="P112" s="117">
        <f t="shared" si="21"/>
        <v>1568877.0410909127</v>
      </c>
      <c r="Q112" s="117">
        <f t="shared" si="21"/>
        <v>278192.83249476535</v>
      </c>
      <c r="R112" s="90">
        <f t="shared" si="21"/>
        <v>288704.71213022649</v>
      </c>
      <c r="S112" s="112">
        <v>4.4708773512926214</v>
      </c>
      <c r="T112" s="92">
        <v>0.22676334462568881</v>
      </c>
      <c r="U112" s="92">
        <v>4.0209612031508739E-2</v>
      </c>
      <c r="V112" s="92">
        <v>4.1728984756080161E-2</v>
      </c>
      <c r="W112" s="94">
        <v>0</v>
      </c>
      <c r="X112" s="95">
        <v>1.010740349971365</v>
      </c>
      <c r="Y112" s="96">
        <f t="shared" si="18"/>
        <v>33067832.152403146</v>
      </c>
      <c r="Z112" s="88">
        <f t="shared" si="19"/>
        <v>4.78</v>
      </c>
      <c r="AA112" s="97">
        <v>28332353.779999997</v>
      </c>
      <c r="AB112" s="98">
        <v>4.0870947368421051</v>
      </c>
      <c r="AC112" s="98">
        <v>3882.74</v>
      </c>
      <c r="AD112" s="98">
        <v>4.0870947368421051</v>
      </c>
      <c r="AE112" s="97">
        <v>28332000</v>
      </c>
      <c r="AF112" s="98">
        <v>4.0950685819633472</v>
      </c>
      <c r="AG112" s="99">
        <v>-0.05</v>
      </c>
      <c r="AH112" s="100">
        <v>0.22942719219823965</v>
      </c>
      <c r="AI112" s="101">
        <v>0</v>
      </c>
      <c r="AJ112" s="114">
        <v>0</v>
      </c>
      <c r="AK112" s="115">
        <v>0</v>
      </c>
      <c r="AL112" s="104">
        <v>0</v>
      </c>
      <c r="AM112" s="105">
        <v>622678.02815352078</v>
      </c>
      <c r="AN112" s="106">
        <v>337794.42309300002</v>
      </c>
      <c r="AO112" s="107">
        <f t="shared" si="20"/>
        <v>9.0001031687504299E-2</v>
      </c>
      <c r="AP112" s="108">
        <f t="shared" si="20"/>
        <v>4.8824344528115862E-2</v>
      </c>
      <c r="AQ112" s="21"/>
      <c r="AR112" s="109">
        <v>4.78</v>
      </c>
      <c r="AS112" s="110">
        <v>33070742.843352005</v>
      </c>
    </row>
    <row r="113" spans="1:45" s="22" customFormat="1" ht="15.75" x14ac:dyDescent="0.25">
      <c r="A113" s="79" t="s">
        <v>95</v>
      </c>
      <c r="B113" s="111">
        <v>868</v>
      </c>
      <c r="C113" s="81" t="s">
        <v>113</v>
      </c>
      <c r="D113" s="82">
        <v>1.1484170944219427</v>
      </c>
      <c r="E113" s="82">
        <v>3.2558655167726447</v>
      </c>
      <c r="F113" s="83">
        <f t="shared" si="12"/>
        <v>1.3443202272148187</v>
      </c>
      <c r="G113" s="84">
        <v>2683.0306383333336</v>
      </c>
      <c r="H113" s="156">
        <v>158.29880766166667</v>
      </c>
      <c r="I113" s="154">
        <v>469.53036170833337</v>
      </c>
      <c r="J113" s="85">
        <v>80</v>
      </c>
      <c r="K113" s="86">
        <f t="shared" si="13"/>
        <v>4.7392912327261074</v>
      </c>
      <c r="L113" s="87">
        <f t="shared" si="14"/>
        <v>2.86163480273982</v>
      </c>
      <c r="M113" s="87">
        <f t="shared" si="15"/>
        <v>0.38399674681573953</v>
      </c>
      <c r="N113" s="88">
        <f t="shared" si="16"/>
        <v>0.99427357659175031</v>
      </c>
      <c r="O113" s="89">
        <f t="shared" si="21"/>
        <v>7247928.2413915582</v>
      </c>
      <c r="P113" s="89">
        <f t="shared" si="21"/>
        <v>258206.22502500005</v>
      </c>
      <c r="Q113" s="89">
        <f t="shared" si="21"/>
        <v>102769.93491351398</v>
      </c>
      <c r="R113" s="90">
        <f t="shared" si="21"/>
        <v>45338.875092583818</v>
      </c>
      <c r="S113" s="112">
        <v>4.7392912327261074</v>
      </c>
      <c r="T113" s="92">
        <v>0.1688364533616494</v>
      </c>
      <c r="U113" s="92">
        <v>6.7199430692754428E-2</v>
      </c>
      <c r="V113" s="92">
        <v>2.9646283195912549E-2</v>
      </c>
      <c r="W113" s="94">
        <v>0</v>
      </c>
      <c r="X113" s="95">
        <v>1.2819219285678614</v>
      </c>
      <c r="Y113" s="96">
        <f t="shared" si="18"/>
        <v>7654243.2764226561</v>
      </c>
      <c r="Z113" s="88">
        <f t="shared" si="19"/>
        <v>5</v>
      </c>
      <c r="AA113" s="97">
        <v>6707355.1500000004</v>
      </c>
      <c r="AB113" s="98">
        <v>4.4714210526315794</v>
      </c>
      <c r="AC113" s="98">
        <v>4247.8500000000004</v>
      </c>
      <c r="AD113" s="98">
        <v>4.4714210526315794</v>
      </c>
      <c r="AE113" s="97">
        <v>6720332</v>
      </c>
      <c r="AF113" s="98">
        <v>4.3943054439641882</v>
      </c>
      <c r="AG113" s="99">
        <v>-0.05</v>
      </c>
      <c r="AH113" s="100">
        <v>0.22942719219823965</v>
      </c>
      <c r="AI113" s="101">
        <v>0</v>
      </c>
      <c r="AJ113" s="114">
        <v>0</v>
      </c>
      <c r="AK113" s="115">
        <v>0</v>
      </c>
      <c r="AL113" s="104">
        <v>0</v>
      </c>
      <c r="AM113" s="105">
        <v>246141.91212803722</v>
      </c>
      <c r="AN113" s="106">
        <v>39716.080000000002</v>
      </c>
      <c r="AO113" s="107">
        <f t="shared" si="20"/>
        <v>0.16094781395502317</v>
      </c>
      <c r="AP113" s="108">
        <f t="shared" si="20"/>
        <v>2.5969637594826747E-2</v>
      </c>
      <c r="AQ113" s="21"/>
      <c r="AR113" s="109">
        <v>5</v>
      </c>
      <c r="AS113" s="110">
        <v>7646637.3192499997</v>
      </c>
    </row>
    <row r="114" spans="1:45" s="22" customFormat="1" ht="15.75" x14ac:dyDescent="0.25">
      <c r="A114" s="79" t="s">
        <v>95</v>
      </c>
      <c r="B114" s="111">
        <v>872</v>
      </c>
      <c r="C114" s="81" t="s">
        <v>114</v>
      </c>
      <c r="D114" s="82">
        <v>1.1254795891274165</v>
      </c>
      <c r="E114" s="82">
        <v>3.4182734472151322</v>
      </c>
      <c r="F114" s="83">
        <f t="shared" si="12"/>
        <v>1.3422110160234464</v>
      </c>
      <c r="G114" s="84">
        <v>2937.9333333333338</v>
      </c>
      <c r="H114" s="156">
        <v>146.8966666666667</v>
      </c>
      <c r="I114" s="154">
        <v>499.44866666666678</v>
      </c>
      <c r="J114" s="85">
        <v>90</v>
      </c>
      <c r="K114" s="86">
        <f t="shared" si="13"/>
        <v>4.7318553808324344</v>
      </c>
      <c r="L114" s="87">
        <f t="shared" si="14"/>
        <v>2.8571449557306261</v>
      </c>
      <c r="M114" s="87">
        <f t="shared" si="15"/>
        <v>0.38339426370238761</v>
      </c>
      <c r="N114" s="88">
        <f t="shared" si="16"/>
        <v>0.99271358150086486</v>
      </c>
      <c r="O114" s="89">
        <f t="shared" si="21"/>
        <v>7924069.1215603743</v>
      </c>
      <c r="P114" s="89">
        <f t="shared" si="21"/>
        <v>239231.89000277669</v>
      </c>
      <c r="Q114" s="89">
        <f t="shared" si="21"/>
        <v>109146.87967386938</v>
      </c>
      <c r="R114" s="90">
        <f t="shared" si="21"/>
        <v>50926.206730994367</v>
      </c>
      <c r="S114" s="112">
        <v>4.7318553808324344</v>
      </c>
      <c r="T114" s="92">
        <v>0.14285724778653131</v>
      </c>
      <c r="U114" s="92">
        <v>6.5177024829405891E-2</v>
      </c>
      <c r="V114" s="92">
        <v>3.0410568313920611E-2</v>
      </c>
      <c r="W114" s="94">
        <v>0</v>
      </c>
      <c r="X114" s="95">
        <v>1.2672310601875751</v>
      </c>
      <c r="Y114" s="96">
        <f t="shared" si="18"/>
        <v>8323374.0979680149</v>
      </c>
      <c r="Z114" s="88">
        <f t="shared" si="19"/>
        <v>4.97</v>
      </c>
      <c r="AA114" s="97">
        <v>6275106.04</v>
      </c>
      <c r="AB114" s="98">
        <v>3.9224315789473683</v>
      </c>
      <c r="AC114" s="98">
        <v>3726.31</v>
      </c>
      <c r="AD114" s="98">
        <v>3.9224315789473687</v>
      </c>
      <c r="AE114" s="97">
        <v>6275000</v>
      </c>
      <c r="AF114" s="98">
        <v>3.7471142741466426</v>
      </c>
      <c r="AG114" s="99">
        <v>-0.05</v>
      </c>
      <c r="AH114" s="100">
        <v>0.22942719219823965</v>
      </c>
      <c r="AI114" s="101">
        <v>0</v>
      </c>
      <c r="AJ114" s="114">
        <v>0.35999999999999943</v>
      </c>
      <c r="AK114" s="115">
        <v>0</v>
      </c>
      <c r="AL114" s="104">
        <v>602863.91999999899</v>
      </c>
      <c r="AM114" s="105">
        <v>18936.222560501257</v>
      </c>
      <c r="AN114" s="106">
        <v>40481.4</v>
      </c>
      <c r="AO114" s="107">
        <f t="shared" si="20"/>
        <v>1.1307759339421825E-2</v>
      </c>
      <c r="AP114" s="108">
        <f t="shared" si="20"/>
        <v>2.4173455263337036E-2</v>
      </c>
      <c r="AQ114" s="21"/>
      <c r="AR114" s="109">
        <v>4.6100000000000003</v>
      </c>
      <c r="AS114" s="110">
        <v>7720007.4200000018</v>
      </c>
    </row>
    <row r="115" spans="1:45" s="22" customFormat="1" ht="15.75" x14ac:dyDescent="0.25">
      <c r="A115" s="79" t="s">
        <v>115</v>
      </c>
      <c r="B115" s="111">
        <v>800</v>
      </c>
      <c r="C115" s="81" t="s">
        <v>116</v>
      </c>
      <c r="D115" s="82">
        <v>1.0527890414904892</v>
      </c>
      <c r="E115" s="82">
        <v>1.7412416237470234</v>
      </c>
      <c r="F115" s="83">
        <f t="shared" si="12"/>
        <v>1.1163553955670937</v>
      </c>
      <c r="G115" s="84">
        <v>2617.6648616666666</v>
      </c>
      <c r="H115" s="156">
        <v>240.82516727333334</v>
      </c>
      <c r="I115" s="154">
        <v>162.29522142333335</v>
      </c>
      <c r="J115" s="85">
        <v>120</v>
      </c>
      <c r="K115" s="86">
        <f t="shared" si="13"/>
        <v>3.9356198260730091</v>
      </c>
      <c r="L115" s="87">
        <f t="shared" si="14"/>
        <v>2.3763694003175071</v>
      </c>
      <c r="M115" s="87">
        <f t="shared" si="15"/>
        <v>0.31888000456267823</v>
      </c>
      <c r="N115" s="88">
        <f t="shared" si="16"/>
        <v>0.82566835596725974</v>
      </c>
      <c r="O115" s="89">
        <f t="shared" si="21"/>
        <v>5872216.224726296</v>
      </c>
      <c r="P115" s="89">
        <f t="shared" si="21"/>
        <v>326205.04825077584</v>
      </c>
      <c r="Q115" s="89">
        <f t="shared" si="21"/>
        <v>29499.039540344846</v>
      </c>
      <c r="R115" s="90">
        <f t="shared" si="21"/>
        <v>56475.715548160566</v>
      </c>
      <c r="S115" s="112">
        <v>3.9356198260730091</v>
      </c>
      <c r="T115" s="92">
        <v>0.21862598482921067</v>
      </c>
      <c r="U115" s="92">
        <v>1.9770560282886047E-2</v>
      </c>
      <c r="V115" s="92">
        <v>3.7850606533712958E-2</v>
      </c>
      <c r="W115" s="94">
        <v>0</v>
      </c>
      <c r="X115" s="95">
        <v>0.43899411443208169</v>
      </c>
      <c r="Y115" s="96">
        <f t="shared" si="18"/>
        <v>6284396.0280655771</v>
      </c>
      <c r="Z115" s="88">
        <f t="shared" si="19"/>
        <v>4.21</v>
      </c>
      <c r="AA115" s="97">
        <v>5773278.8399999999</v>
      </c>
      <c r="AB115" s="98">
        <v>3.9410736842105263</v>
      </c>
      <c r="AC115" s="98">
        <v>3744.02</v>
      </c>
      <c r="AD115" s="98">
        <v>3.9410736842105258</v>
      </c>
      <c r="AE115" s="97">
        <v>5399000</v>
      </c>
      <c r="AF115" s="98">
        <v>3.618465435842932</v>
      </c>
      <c r="AG115" s="99">
        <v>-0.05</v>
      </c>
      <c r="AH115" s="100">
        <v>0.22942719219823965</v>
      </c>
      <c r="AI115" s="101">
        <v>0</v>
      </c>
      <c r="AJ115" s="114">
        <v>0</v>
      </c>
      <c r="AK115" s="115">
        <v>0</v>
      </c>
      <c r="AL115" s="104">
        <v>0</v>
      </c>
      <c r="AM115" s="105">
        <v>0</v>
      </c>
      <c r="AN115" s="106">
        <v>50529.138251000004</v>
      </c>
      <c r="AO115" s="107">
        <f t="shared" si="20"/>
        <v>0</v>
      </c>
      <c r="AP115" s="108">
        <f t="shared" si="20"/>
        <v>3.3865149150615392E-2</v>
      </c>
      <c r="AQ115" s="21"/>
      <c r="AR115" s="109">
        <v>4.21</v>
      </c>
      <c r="AS115" s="110">
        <v>6281610.3685415005</v>
      </c>
    </row>
    <row r="116" spans="1:45" s="22" customFormat="1" ht="15.75" x14ac:dyDescent="0.25">
      <c r="A116" s="79" t="s">
        <v>115</v>
      </c>
      <c r="B116" s="111">
        <v>837</v>
      </c>
      <c r="C116" s="81" t="s">
        <v>117</v>
      </c>
      <c r="D116" s="82">
        <v>1</v>
      </c>
      <c r="E116" s="82">
        <v>1.5336746766552383</v>
      </c>
      <c r="F116" s="83">
        <f t="shared" si="12"/>
        <v>1.0533674676655238</v>
      </c>
      <c r="G116" s="84">
        <v>2895.5718433333336</v>
      </c>
      <c r="H116" s="156">
        <v>376.42433963333337</v>
      </c>
      <c r="I116" s="154">
        <v>541.47193470333332</v>
      </c>
      <c r="J116" s="85">
        <v>120</v>
      </c>
      <c r="K116" s="86">
        <f t="shared" si="13"/>
        <v>3.7135610275604192</v>
      </c>
      <c r="L116" s="87">
        <f t="shared" si="14"/>
        <v>2.2422879195909693</v>
      </c>
      <c r="M116" s="87">
        <f t="shared" si="15"/>
        <v>0.30088789307524011</v>
      </c>
      <c r="N116" s="88">
        <f t="shared" si="16"/>
        <v>0.77908181275459887</v>
      </c>
      <c r="O116" s="89">
        <f t="shared" si="21"/>
        <v>6129143.1674452517</v>
      </c>
      <c r="P116" s="89">
        <f t="shared" si="21"/>
        <v>481109.49715790397</v>
      </c>
      <c r="Q116" s="89">
        <f t="shared" si="21"/>
        <v>92865.739267588171</v>
      </c>
      <c r="R116" s="90">
        <f t="shared" si="21"/>
        <v>53289.195992414563</v>
      </c>
      <c r="S116" s="112">
        <v>3.7135610275604187</v>
      </c>
      <c r="T116" s="92">
        <v>0.29149742954682595</v>
      </c>
      <c r="U116" s="92">
        <v>5.6266036005069887E-2</v>
      </c>
      <c r="V116" s="92">
        <v>3.2287169025282406E-2</v>
      </c>
      <c r="W116" s="94">
        <v>0</v>
      </c>
      <c r="X116" s="95">
        <v>0.20739741326785355</v>
      </c>
      <c r="Y116" s="96">
        <f t="shared" si="18"/>
        <v>6756407.5998631595</v>
      </c>
      <c r="Z116" s="88">
        <f t="shared" si="19"/>
        <v>4.09</v>
      </c>
      <c r="AA116" s="97">
        <v>6186505</v>
      </c>
      <c r="AB116" s="98">
        <v>4.0074526315789472</v>
      </c>
      <c r="AC116" s="98">
        <v>3807.08</v>
      </c>
      <c r="AD116" s="98">
        <v>4.0074526315789472</v>
      </c>
      <c r="AE116" s="97">
        <v>6187000</v>
      </c>
      <c r="AF116" s="98">
        <v>3.7486156628795277</v>
      </c>
      <c r="AG116" s="99">
        <v>-0.05</v>
      </c>
      <c r="AH116" s="100">
        <v>0.22942719219823965</v>
      </c>
      <c r="AI116" s="101">
        <v>0</v>
      </c>
      <c r="AJ116" s="114">
        <v>0</v>
      </c>
      <c r="AK116" s="115">
        <v>0</v>
      </c>
      <c r="AL116" s="104">
        <v>0</v>
      </c>
      <c r="AM116" s="105">
        <v>0</v>
      </c>
      <c r="AN116" s="106">
        <v>75323.861316500013</v>
      </c>
      <c r="AO116" s="107">
        <f t="shared" si="20"/>
        <v>0</v>
      </c>
      <c r="AP116" s="108">
        <f t="shared" si="20"/>
        <v>4.563766063028888E-2</v>
      </c>
      <c r="AQ116" s="21"/>
      <c r="AR116" s="109">
        <v>4.09</v>
      </c>
      <c r="AS116" s="110">
        <v>6750446.638363</v>
      </c>
    </row>
    <row r="117" spans="1:45" s="22" customFormat="1" ht="15.75" x14ac:dyDescent="0.25">
      <c r="A117" s="79" t="s">
        <v>115</v>
      </c>
      <c r="B117" s="111">
        <v>801</v>
      </c>
      <c r="C117" s="81" t="s">
        <v>118</v>
      </c>
      <c r="D117" s="82">
        <v>1.0527890414904892</v>
      </c>
      <c r="E117" s="82">
        <v>2.1096145035669873</v>
      </c>
      <c r="F117" s="83">
        <f t="shared" si="12"/>
        <v>1.15319268354909</v>
      </c>
      <c r="G117" s="84">
        <v>7268.0333333333365</v>
      </c>
      <c r="H117" s="156">
        <v>1453.6066666666673</v>
      </c>
      <c r="I117" s="154">
        <v>1555.3591333333338</v>
      </c>
      <c r="J117" s="85">
        <v>400</v>
      </c>
      <c r="K117" s="86">
        <f t="shared" si="13"/>
        <v>4.0654866780597443</v>
      </c>
      <c r="L117" s="87">
        <f t="shared" si="14"/>
        <v>2.4547843963830132</v>
      </c>
      <c r="M117" s="87">
        <f t="shared" si="15"/>
        <v>0.3294023477218731</v>
      </c>
      <c r="N117" s="88">
        <f t="shared" si="16"/>
        <v>0.85291360701111463</v>
      </c>
      <c r="O117" s="89">
        <f t="shared" si="21"/>
        <v>16842412.834645674</v>
      </c>
      <c r="P117" s="89">
        <f t="shared" si="21"/>
        <v>2033925.8493726451</v>
      </c>
      <c r="Q117" s="89">
        <f t="shared" si="21"/>
        <v>292033.20154027507</v>
      </c>
      <c r="R117" s="90">
        <f t="shared" si="21"/>
        <v>194464.30239853411</v>
      </c>
      <c r="S117" s="112">
        <v>4.0654866780597443</v>
      </c>
      <c r="T117" s="92">
        <v>0.49095687927660253</v>
      </c>
      <c r="U117" s="92">
        <v>7.0492102412480828E-2</v>
      </c>
      <c r="V117" s="92">
        <v>4.6940544595435583E-2</v>
      </c>
      <c r="W117" s="94">
        <v>1.0129586473337984</v>
      </c>
      <c r="X117" s="95">
        <v>0.62088812089593315</v>
      </c>
      <c r="Y117" s="96">
        <f t="shared" si="18"/>
        <v>19362836.187957127</v>
      </c>
      <c r="Z117" s="88">
        <f t="shared" si="19"/>
        <v>5.69</v>
      </c>
      <c r="AA117" s="97">
        <v>26178264.630000003</v>
      </c>
      <c r="AB117" s="98">
        <v>6.0924315789473686</v>
      </c>
      <c r="AC117" s="98">
        <v>5787.81</v>
      </c>
      <c r="AD117" s="98">
        <v>6.0924315789473686</v>
      </c>
      <c r="AE117" s="97">
        <v>26177000</v>
      </c>
      <c r="AF117" s="98">
        <v>6.3187053907534017</v>
      </c>
      <c r="AG117" s="99">
        <v>-0.05</v>
      </c>
      <c r="AH117" s="100">
        <v>0.22942719219823965</v>
      </c>
      <c r="AI117" s="101">
        <v>0.30999999999999961</v>
      </c>
      <c r="AJ117" s="114">
        <v>0</v>
      </c>
      <c r="AK117" s="115">
        <v>1284261.4899999984</v>
      </c>
      <c r="AL117" s="104">
        <v>0</v>
      </c>
      <c r="AM117" s="105">
        <v>656786.13213015778</v>
      </c>
      <c r="AN117" s="106">
        <v>279291.45</v>
      </c>
      <c r="AO117" s="107">
        <f t="shared" si="20"/>
        <v>0.15853757396427795</v>
      </c>
      <c r="AP117" s="108">
        <f t="shared" si="20"/>
        <v>6.7416449199921083E-2</v>
      </c>
      <c r="AQ117" s="21"/>
      <c r="AR117" s="109">
        <v>6</v>
      </c>
      <c r="AS117" s="110">
        <v>24856674.000000011</v>
      </c>
    </row>
    <row r="118" spans="1:45" s="22" customFormat="1" ht="15.75" x14ac:dyDescent="0.25">
      <c r="A118" s="79" t="s">
        <v>115</v>
      </c>
      <c r="B118" s="111">
        <v>908</v>
      </c>
      <c r="C118" s="81" t="s">
        <v>119</v>
      </c>
      <c r="D118" s="82">
        <v>1</v>
      </c>
      <c r="E118" s="82">
        <v>1.1901811755885976</v>
      </c>
      <c r="F118" s="83">
        <f t="shared" si="12"/>
        <v>1.0190181175588597</v>
      </c>
      <c r="G118" s="84">
        <v>7478.6</v>
      </c>
      <c r="H118" s="156">
        <v>897.43200000000002</v>
      </c>
      <c r="I118" s="154">
        <v>186.965</v>
      </c>
      <c r="J118" s="85">
        <v>440</v>
      </c>
      <c r="K118" s="86">
        <f t="shared" si="13"/>
        <v>3.5924651974786044</v>
      </c>
      <c r="L118" s="87">
        <f t="shared" si="14"/>
        <v>2.1691689604867279</v>
      </c>
      <c r="M118" s="87">
        <f t="shared" si="15"/>
        <v>0.29107621396101507</v>
      </c>
      <c r="N118" s="88">
        <f t="shared" si="16"/>
        <v>0.75367666709602832</v>
      </c>
      <c r="O118" s="89">
        <f t="shared" si="21"/>
        <v>15313967.828742189</v>
      </c>
      <c r="P118" s="89">
        <f t="shared" si="21"/>
        <v>1109608.5339720894</v>
      </c>
      <c r="Q118" s="89">
        <f t="shared" si="21"/>
        <v>31020.006675636076</v>
      </c>
      <c r="R118" s="90">
        <f t="shared" si="21"/>
        <v>189022.10810768389</v>
      </c>
      <c r="S118" s="112">
        <v>3.5924651974786044</v>
      </c>
      <c r="T118" s="92">
        <v>0.26030027525840738</v>
      </c>
      <c r="U118" s="92">
        <v>7.2769053490253782E-3</v>
      </c>
      <c r="V118" s="92">
        <v>4.4342220940049269E-2</v>
      </c>
      <c r="W118" s="94">
        <v>0</v>
      </c>
      <c r="X118" s="95">
        <v>7.2868228758445674E-2</v>
      </c>
      <c r="Y118" s="96">
        <f t="shared" si="18"/>
        <v>16643618.4774976</v>
      </c>
      <c r="Z118" s="88">
        <f t="shared" si="19"/>
        <v>3.9</v>
      </c>
      <c r="AA118" s="97">
        <v>16573165.35</v>
      </c>
      <c r="AB118" s="98">
        <v>3.8638842105263156</v>
      </c>
      <c r="AC118" s="98">
        <v>3670.69</v>
      </c>
      <c r="AD118" s="98">
        <v>3.8638842105263156</v>
      </c>
      <c r="AE118" s="97">
        <v>16677000</v>
      </c>
      <c r="AF118" s="98">
        <v>3.912215486433571</v>
      </c>
      <c r="AG118" s="99">
        <v>-0.05</v>
      </c>
      <c r="AH118" s="100">
        <v>0.22942719219823965</v>
      </c>
      <c r="AI118" s="101">
        <v>0</v>
      </c>
      <c r="AJ118" s="114">
        <v>0</v>
      </c>
      <c r="AK118" s="115">
        <v>0</v>
      </c>
      <c r="AL118" s="104">
        <v>0</v>
      </c>
      <c r="AM118" s="105">
        <v>315361.10605336347</v>
      </c>
      <c r="AN118" s="106">
        <v>239806.98000000004</v>
      </c>
      <c r="AO118" s="107">
        <f t="shared" si="20"/>
        <v>7.3979768718641745E-2</v>
      </c>
      <c r="AP118" s="108">
        <f t="shared" si="20"/>
        <v>5.6255716310539418E-2</v>
      </c>
      <c r="AQ118" s="21"/>
      <c r="AR118" s="109">
        <v>3.9</v>
      </c>
      <c r="AS118" s="110">
        <v>16624927.799999999</v>
      </c>
    </row>
    <row r="119" spans="1:45" s="22" customFormat="1" ht="15.75" x14ac:dyDescent="0.25">
      <c r="A119" s="79" t="s">
        <v>115</v>
      </c>
      <c r="B119" s="111">
        <v>878</v>
      </c>
      <c r="C119" s="81" t="s">
        <v>120</v>
      </c>
      <c r="D119" s="82">
        <v>1</v>
      </c>
      <c r="E119" s="82">
        <v>1.4508179378707553</v>
      </c>
      <c r="F119" s="83">
        <f t="shared" si="12"/>
        <v>1.0450817937870756</v>
      </c>
      <c r="G119" s="84">
        <v>10338.613908333335</v>
      </c>
      <c r="H119" s="156">
        <v>1385.374263716667</v>
      </c>
      <c r="I119" s="154">
        <v>392.8673285166667</v>
      </c>
      <c r="J119" s="85">
        <v>510</v>
      </c>
      <c r="K119" s="86">
        <f t="shared" si="13"/>
        <v>3.6843505606088698</v>
      </c>
      <c r="L119" s="87">
        <f t="shared" si="14"/>
        <v>2.2246503268100857</v>
      </c>
      <c r="M119" s="87">
        <f t="shared" si="15"/>
        <v>0.29852114164943427</v>
      </c>
      <c r="N119" s="88">
        <f t="shared" si="16"/>
        <v>0.7729536399912792</v>
      </c>
      <c r="O119" s="89">
        <f t="shared" si="21"/>
        <v>21711914.430979352</v>
      </c>
      <c r="P119" s="89">
        <f t="shared" si="21"/>
        <v>1756724.7858629921</v>
      </c>
      <c r="Q119" s="89">
        <f t="shared" si="21"/>
        <v>66849.145952568448</v>
      </c>
      <c r="R119" s="90">
        <f t="shared" si="21"/>
        <v>224697.62314546487</v>
      </c>
      <c r="S119" s="112">
        <v>3.6843505606088702</v>
      </c>
      <c r="T119" s="92">
        <v>0.29810314379255148</v>
      </c>
      <c r="U119" s="92">
        <v>1.1343803382678501E-2</v>
      </c>
      <c r="V119" s="92">
        <v>3.81295171568218E-2</v>
      </c>
      <c r="W119" s="94">
        <v>0</v>
      </c>
      <c r="X119" s="95">
        <v>0.17392562360526309</v>
      </c>
      <c r="Y119" s="96">
        <f t="shared" si="18"/>
        <v>23760185.985940378</v>
      </c>
      <c r="Z119" s="88">
        <f t="shared" si="19"/>
        <v>4.03</v>
      </c>
      <c r="AA119" s="97">
        <v>22402846.84</v>
      </c>
      <c r="AB119" s="98">
        <v>3.855778947368421</v>
      </c>
      <c r="AC119" s="98">
        <v>3662.99</v>
      </c>
      <c r="AD119" s="98">
        <v>3.855778947368421</v>
      </c>
      <c r="AE119" s="97">
        <v>23431000</v>
      </c>
      <c r="AF119" s="98">
        <v>3.9760666089605836</v>
      </c>
      <c r="AG119" s="99">
        <v>-0.05</v>
      </c>
      <c r="AH119" s="100">
        <v>0.22942719219823965</v>
      </c>
      <c r="AI119" s="101">
        <v>0</v>
      </c>
      <c r="AJ119" s="114">
        <v>0</v>
      </c>
      <c r="AK119" s="115">
        <v>0</v>
      </c>
      <c r="AL119" s="104">
        <v>0</v>
      </c>
      <c r="AM119" s="105">
        <v>135703.40059132874</v>
      </c>
      <c r="AN119" s="106">
        <v>304431.99801249983</v>
      </c>
      <c r="AO119" s="107">
        <f t="shared" si="20"/>
        <v>2.302785881155666E-2</v>
      </c>
      <c r="AP119" s="108">
        <f t="shared" si="20"/>
        <v>5.1659848149744156E-2</v>
      </c>
      <c r="AQ119" s="21"/>
      <c r="AR119" s="109">
        <v>4.03</v>
      </c>
      <c r="AS119" s="110">
        <v>23748830.008832503</v>
      </c>
    </row>
    <row r="120" spans="1:45" s="22" customFormat="1" ht="15.75" x14ac:dyDescent="0.25">
      <c r="A120" s="79" t="s">
        <v>115</v>
      </c>
      <c r="B120" s="111">
        <v>835</v>
      </c>
      <c r="C120" s="81" t="s">
        <v>121</v>
      </c>
      <c r="D120" s="82">
        <v>1</v>
      </c>
      <c r="E120" s="82">
        <v>1.2476126652950768</v>
      </c>
      <c r="F120" s="83">
        <f t="shared" si="12"/>
        <v>1.0247612665295076</v>
      </c>
      <c r="G120" s="84">
        <v>5092.1333333333332</v>
      </c>
      <c r="H120" s="156">
        <v>656.88519999999994</v>
      </c>
      <c r="I120" s="154">
        <v>162.94826666666665</v>
      </c>
      <c r="J120" s="85">
        <v>260</v>
      </c>
      <c r="K120" s="86">
        <f t="shared" si="13"/>
        <v>3.6127122003978589</v>
      </c>
      <c r="L120" s="87">
        <f t="shared" si="14"/>
        <v>2.1813943176888397</v>
      </c>
      <c r="M120" s="87">
        <f t="shared" si="15"/>
        <v>0.292716708894113</v>
      </c>
      <c r="N120" s="88">
        <f t="shared" si="16"/>
        <v>0.75792436132270524</v>
      </c>
      <c r="O120" s="89">
        <f t="shared" si="21"/>
        <v>10485954.965049991</v>
      </c>
      <c r="P120" s="89">
        <f t="shared" si="21"/>
        <v>816767.61631272128</v>
      </c>
      <c r="Q120" s="89">
        <f t="shared" si="21"/>
        <v>27187.677793040169</v>
      </c>
      <c r="R120" s="90">
        <f t="shared" si="21"/>
        <v>112324.39034802491</v>
      </c>
      <c r="S120" s="112">
        <v>3.6127122003978589</v>
      </c>
      <c r="T120" s="92">
        <v>0.28139986698186031</v>
      </c>
      <c r="U120" s="92">
        <v>9.3669346846116143E-3</v>
      </c>
      <c r="V120" s="92">
        <v>3.8698973700067432E-2</v>
      </c>
      <c r="W120" s="94">
        <v>0</v>
      </c>
      <c r="X120" s="95">
        <v>9.5254692729788371E-2</v>
      </c>
      <c r="Y120" s="96">
        <f t="shared" si="18"/>
        <v>11442234.649503779</v>
      </c>
      <c r="Z120" s="88">
        <f t="shared" si="19"/>
        <v>3.94</v>
      </c>
      <c r="AA120" s="97">
        <v>10616664.23</v>
      </c>
      <c r="AB120" s="98">
        <v>3.7413578947368422</v>
      </c>
      <c r="AC120" s="98">
        <v>3554.29</v>
      </c>
      <c r="AD120" s="98">
        <v>3.7413578947368422</v>
      </c>
      <c r="AE120" s="97">
        <v>11117000</v>
      </c>
      <c r="AF120" s="98">
        <v>3.8301253119707179</v>
      </c>
      <c r="AG120" s="99">
        <v>-0.05</v>
      </c>
      <c r="AH120" s="100">
        <v>0.22942719219823965</v>
      </c>
      <c r="AI120" s="101">
        <v>0</v>
      </c>
      <c r="AJ120" s="114">
        <v>0</v>
      </c>
      <c r="AK120" s="115">
        <v>0</v>
      </c>
      <c r="AL120" s="104">
        <v>0</v>
      </c>
      <c r="AM120" s="105">
        <v>0</v>
      </c>
      <c r="AN120" s="106">
        <v>167121.71999999991</v>
      </c>
      <c r="AO120" s="107">
        <f t="shared" si="20"/>
        <v>0</v>
      </c>
      <c r="AP120" s="108">
        <f t="shared" si="20"/>
        <v>5.7578225236312189E-2</v>
      </c>
      <c r="AQ120" s="21"/>
      <c r="AR120" s="109">
        <v>3.94</v>
      </c>
      <c r="AS120" s="110">
        <v>11435913.039999999</v>
      </c>
    </row>
    <row r="121" spans="1:45" s="22" customFormat="1" ht="15.75" x14ac:dyDescent="0.25">
      <c r="A121" s="79" t="s">
        <v>115</v>
      </c>
      <c r="B121" s="111">
        <v>916</v>
      </c>
      <c r="C121" s="81" t="s">
        <v>122</v>
      </c>
      <c r="D121" s="82">
        <v>1.0227477508899505</v>
      </c>
      <c r="E121" s="82">
        <v>1.3549810004504454</v>
      </c>
      <c r="F121" s="83">
        <f t="shared" si="12"/>
        <v>1.0536963007570048</v>
      </c>
      <c r="G121" s="84">
        <v>9070.4</v>
      </c>
      <c r="H121" s="156">
        <v>1015.8847999999999</v>
      </c>
      <c r="I121" s="154">
        <v>680.28</v>
      </c>
      <c r="J121" s="85">
        <v>390</v>
      </c>
      <c r="K121" s="86">
        <f t="shared" si="13"/>
        <v>3.7147203017838795</v>
      </c>
      <c r="L121" s="87">
        <f t="shared" si="14"/>
        <v>2.2429879017825813</v>
      </c>
      <c r="M121" s="87">
        <f t="shared" si="15"/>
        <v>0.30098182221118391</v>
      </c>
      <c r="N121" s="88">
        <f t="shared" si="16"/>
        <v>0.77932502121590874</v>
      </c>
      <c r="O121" s="89">
        <f t="shared" si="21"/>
        <v>19205579.444421288</v>
      </c>
      <c r="P121" s="89">
        <f t="shared" si="21"/>
        <v>1298811.8701227456</v>
      </c>
      <c r="Q121" s="89">
        <f t="shared" si="21"/>
        <v>116708.59098787978</v>
      </c>
      <c r="R121" s="90">
        <f t="shared" si="21"/>
        <v>173243.95221629651</v>
      </c>
      <c r="S121" s="112">
        <v>3.714720301783879</v>
      </c>
      <c r="T121" s="92">
        <v>0.25121464499964913</v>
      </c>
      <c r="U121" s="92">
        <v>2.2573636665838791E-2</v>
      </c>
      <c r="V121" s="92">
        <v>3.3508638899519799E-2</v>
      </c>
      <c r="W121" s="94">
        <v>0</v>
      </c>
      <c r="X121" s="95">
        <v>0.20496175820864293</v>
      </c>
      <c r="Y121" s="96">
        <f t="shared" si="18"/>
        <v>20794343.85774821</v>
      </c>
      <c r="Z121" s="88">
        <f t="shared" si="19"/>
        <v>4.0199999999999996</v>
      </c>
      <c r="AA121" s="97">
        <v>20789039.879999999</v>
      </c>
      <c r="AB121" s="98">
        <v>4.1351473684210527</v>
      </c>
      <c r="AC121" s="98">
        <v>3928.39</v>
      </c>
      <c r="AD121" s="98">
        <v>4.1351473684210518</v>
      </c>
      <c r="AE121" s="97">
        <v>21616000</v>
      </c>
      <c r="AF121" s="98">
        <v>4.1809409747689035</v>
      </c>
      <c r="AG121" s="99">
        <v>-0.05</v>
      </c>
      <c r="AH121" s="100">
        <v>0.22942719219823965</v>
      </c>
      <c r="AI121" s="101">
        <v>0</v>
      </c>
      <c r="AJ121" s="114">
        <v>0</v>
      </c>
      <c r="AK121" s="115">
        <v>0</v>
      </c>
      <c r="AL121" s="104">
        <v>0</v>
      </c>
      <c r="AM121" s="105">
        <v>0</v>
      </c>
      <c r="AN121" s="106">
        <v>303378.89000000013</v>
      </c>
      <c r="AO121" s="107">
        <f t="shared" si="20"/>
        <v>0</v>
      </c>
      <c r="AP121" s="108">
        <f t="shared" si="20"/>
        <v>5.8679183571470596E-2</v>
      </c>
      <c r="AQ121" s="21"/>
      <c r="AR121" s="109">
        <v>4.0199999999999996</v>
      </c>
      <c r="AS121" s="110">
        <v>20783914.559999999</v>
      </c>
    </row>
    <row r="122" spans="1:45" s="22" customFormat="1" ht="15.75" x14ac:dyDescent="0.25">
      <c r="A122" s="79" t="s">
        <v>115</v>
      </c>
      <c r="B122" s="111">
        <v>802</v>
      </c>
      <c r="C122" s="81" t="s">
        <v>123</v>
      </c>
      <c r="D122" s="82">
        <v>1.0527890414904892</v>
      </c>
      <c r="E122" s="82">
        <v>1.4509931932718112</v>
      </c>
      <c r="F122" s="83">
        <f t="shared" si="12"/>
        <v>1.0873305525195724</v>
      </c>
      <c r="G122" s="84">
        <v>3043.7595266666672</v>
      </c>
      <c r="H122" s="156">
        <v>289.15715503333337</v>
      </c>
      <c r="I122" s="154">
        <v>161.31925491333334</v>
      </c>
      <c r="J122" s="85">
        <v>160</v>
      </c>
      <c r="K122" s="86">
        <f t="shared" si="13"/>
        <v>3.8332951110225171</v>
      </c>
      <c r="L122" s="87">
        <f t="shared" si="14"/>
        <v>2.3145846415023184</v>
      </c>
      <c r="M122" s="87">
        <f t="shared" si="15"/>
        <v>0.31058923791240112</v>
      </c>
      <c r="N122" s="88">
        <f t="shared" si="16"/>
        <v>0.80420127251299756</v>
      </c>
      <c r="O122" s="89">
        <f t="shared" si="21"/>
        <v>6650548.2522387421</v>
      </c>
      <c r="P122" s="89">
        <f t="shared" si="21"/>
        <v>381488.86471177515</v>
      </c>
      <c r="Q122" s="89">
        <f t="shared" si="21"/>
        <v>28559.293933153287</v>
      </c>
      <c r="R122" s="90">
        <f t="shared" si="21"/>
        <v>73343.156053185376</v>
      </c>
      <c r="S122" s="112">
        <v>3.8332951110225171</v>
      </c>
      <c r="T122" s="92">
        <v>0.21988554094272023</v>
      </c>
      <c r="U122" s="92">
        <v>1.6461229609357256E-2</v>
      </c>
      <c r="V122" s="92">
        <v>4.2274102955496384E-2</v>
      </c>
      <c r="W122" s="94">
        <v>0</v>
      </c>
      <c r="X122" s="95">
        <v>0.33025457990762241</v>
      </c>
      <c r="Y122" s="96">
        <f t="shared" si="18"/>
        <v>7133939.5669368561</v>
      </c>
      <c r="Z122" s="88">
        <f t="shared" si="19"/>
        <v>4.1100000000000003</v>
      </c>
      <c r="AA122" s="97">
        <v>6875459.9300000006</v>
      </c>
      <c r="AB122" s="98">
        <v>3.9526631578947371</v>
      </c>
      <c r="AC122" s="98">
        <v>3755.03</v>
      </c>
      <c r="AD122" s="98">
        <v>3.9526631578947371</v>
      </c>
      <c r="AE122" s="97">
        <v>6743148.6399999997</v>
      </c>
      <c r="AF122" s="98">
        <v>3.8866688480771323</v>
      </c>
      <c r="AG122" s="99">
        <v>-0.05</v>
      </c>
      <c r="AH122" s="100">
        <v>0.22942719219823965</v>
      </c>
      <c r="AI122" s="101">
        <v>0</v>
      </c>
      <c r="AJ122" s="114">
        <v>0</v>
      </c>
      <c r="AK122" s="115">
        <v>0</v>
      </c>
      <c r="AL122" s="104">
        <v>0</v>
      </c>
      <c r="AM122" s="105">
        <v>0</v>
      </c>
      <c r="AN122" s="106">
        <v>62013.709417000027</v>
      </c>
      <c r="AO122" s="107">
        <f t="shared" si="20"/>
        <v>0</v>
      </c>
      <c r="AP122" s="108">
        <f t="shared" si="20"/>
        <v>3.5743947733111445E-2</v>
      </c>
      <c r="AQ122" s="21"/>
      <c r="AR122" s="109">
        <v>4.1100000000000003</v>
      </c>
      <c r="AS122" s="110">
        <v>7130615.4431220014</v>
      </c>
    </row>
    <row r="123" spans="1:45" s="22" customFormat="1" ht="15.75" x14ac:dyDescent="0.25">
      <c r="A123" s="79" t="s">
        <v>115</v>
      </c>
      <c r="B123" s="111">
        <v>879</v>
      </c>
      <c r="C123" s="81" t="s">
        <v>124</v>
      </c>
      <c r="D123" s="82">
        <v>1</v>
      </c>
      <c r="E123" s="82">
        <v>2.3968529216227297</v>
      </c>
      <c r="F123" s="83">
        <f t="shared" si="12"/>
        <v>1.1396852921622729</v>
      </c>
      <c r="G123" s="84">
        <v>4114.0333333333328</v>
      </c>
      <c r="H123" s="156">
        <v>777.55229999999972</v>
      </c>
      <c r="I123" s="154">
        <v>300.32443333333327</v>
      </c>
      <c r="J123" s="85">
        <v>320</v>
      </c>
      <c r="K123" s="86">
        <f t="shared" si="13"/>
        <v>4.0178674722480681</v>
      </c>
      <c r="L123" s="87">
        <f t="shared" si="14"/>
        <v>2.4260314099261877</v>
      </c>
      <c r="M123" s="87">
        <f t="shared" si="15"/>
        <v>0.32554404503066775</v>
      </c>
      <c r="N123" s="88">
        <f t="shared" si="16"/>
        <v>0.8429233962914412</v>
      </c>
      <c r="O123" s="89">
        <f t="shared" si="21"/>
        <v>9421895.2045542467</v>
      </c>
      <c r="P123" s="89">
        <f t="shared" si="21"/>
        <v>1075228.7925163992</v>
      </c>
      <c r="Q123" s="89">
        <f t="shared" si="21"/>
        <v>55728.233583859561</v>
      </c>
      <c r="R123" s="90">
        <f t="shared" si="21"/>
        <v>153749.22748355888</v>
      </c>
      <c r="S123" s="112">
        <v>4.0178674722480681</v>
      </c>
      <c r="T123" s="92">
        <v>0.45851993647604933</v>
      </c>
      <c r="U123" s="92">
        <v>2.3764715287238742E-2</v>
      </c>
      <c r="V123" s="92">
        <v>6.5564730510997621E-2</v>
      </c>
      <c r="W123" s="94">
        <v>0</v>
      </c>
      <c r="X123" s="95">
        <v>0.55959614214566944</v>
      </c>
      <c r="Y123" s="96">
        <f t="shared" si="18"/>
        <v>10706601.458138065</v>
      </c>
      <c r="Z123" s="88">
        <f t="shared" si="19"/>
        <v>4.57</v>
      </c>
      <c r="AA123" s="97">
        <v>10172530.549999999</v>
      </c>
      <c r="AB123" s="98">
        <v>4.4083684210526313</v>
      </c>
      <c r="AC123" s="98">
        <v>4187.95</v>
      </c>
      <c r="AD123" s="98">
        <v>4.4083684210526313</v>
      </c>
      <c r="AE123" s="97">
        <v>10352000</v>
      </c>
      <c r="AF123" s="98">
        <v>4.4145008164182586</v>
      </c>
      <c r="AG123" s="99">
        <v>-0.05</v>
      </c>
      <c r="AH123" s="100">
        <v>0.22942719219823965</v>
      </c>
      <c r="AI123" s="101">
        <v>0</v>
      </c>
      <c r="AJ123" s="114">
        <v>0</v>
      </c>
      <c r="AK123" s="115">
        <v>0</v>
      </c>
      <c r="AL123" s="104">
        <v>0</v>
      </c>
      <c r="AM123" s="105">
        <v>222691.95995264058</v>
      </c>
      <c r="AN123" s="106">
        <v>176426.39999999994</v>
      </c>
      <c r="AO123" s="107">
        <f t="shared" si="20"/>
        <v>9.496462896258831E-2</v>
      </c>
      <c r="AP123" s="108">
        <f t="shared" si="20"/>
        <v>7.5235170675978957E-2</v>
      </c>
      <c r="AQ123" s="21"/>
      <c r="AR123" s="109">
        <v>4.57</v>
      </c>
      <c r="AS123" s="110">
        <v>10716645.430000002</v>
      </c>
    </row>
    <row r="124" spans="1:45" s="22" customFormat="1" ht="15.75" x14ac:dyDescent="0.25">
      <c r="A124" s="79" t="s">
        <v>115</v>
      </c>
      <c r="B124" s="111">
        <v>836</v>
      </c>
      <c r="C124" s="81" t="s">
        <v>125</v>
      </c>
      <c r="D124" s="82">
        <v>1</v>
      </c>
      <c r="E124" s="82">
        <v>1.946557114591672</v>
      </c>
      <c r="F124" s="83">
        <f t="shared" si="12"/>
        <v>1.0946557114591673</v>
      </c>
      <c r="G124" s="84">
        <v>2007.1061200000001</v>
      </c>
      <c r="H124" s="156">
        <v>234.83141604000002</v>
      </c>
      <c r="I124" s="154">
        <v>186.66086916000003</v>
      </c>
      <c r="J124" s="85">
        <v>120</v>
      </c>
      <c r="K124" s="86">
        <f t="shared" si="13"/>
        <v>3.8591193609578709</v>
      </c>
      <c r="L124" s="87">
        <f t="shared" si="14"/>
        <v>2.3301776001834313</v>
      </c>
      <c r="M124" s="87">
        <f t="shared" si="15"/>
        <v>0.31268162419490192</v>
      </c>
      <c r="N124" s="88">
        <f t="shared" si="16"/>
        <v>0.80961903818410075</v>
      </c>
      <c r="O124" s="89">
        <f t="shared" si="21"/>
        <v>4415027.3896977482</v>
      </c>
      <c r="P124" s="89">
        <f t="shared" si="21"/>
        <v>311903.37612118555</v>
      </c>
      <c r="Q124" s="89">
        <f t="shared" si="21"/>
        <v>33268.291533271105</v>
      </c>
      <c r="R124" s="90">
        <f t="shared" si="21"/>
        <v>55377.942211792491</v>
      </c>
      <c r="S124" s="112">
        <v>3.8591193609578704</v>
      </c>
      <c r="T124" s="92">
        <v>0.27263077922146145</v>
      </c>
      <c r="U124" s="92">
        <v>2.9079391050125879E-2</v>
      </c>
      <c r="V124" s="92">
        <v>4.84051558679379E-2</v>
      </c>
      <c r="W124" s="94">
        <v>0</v>
      </c>
      <c r="X124" s="95">
        <v>0.36397572299212477</v>
      </c>
      <c r="Y124" s="96">
        <f t="shared" si="18"/>
        <v>4815576.9995639976</v>
      </c>
      <c r="Z124" s="88">
        <f t="shared" si="19"/>
        <v>4.21</v>
      </c>
      <c r="AA124" s="97">
        <v>5008806</v>
      </c>
      <c r="AB124" s="98">
        <v>4.286526315789474</v>
      </c>
      <c r="AC124" s="98">
        <v>4072.2</v>
      </c>
      <c r="AD124" s="98">
        <v>4.2865263157894731</v>
      </c>
      <c r="AE124" s="97">
        <v>4579000</v>
      </c>
      <c r="AF124" s="98">
        <v>4.0024457368170108</v>
      </c>
      <c r="AG124" s="99">
        <v>-0.05</v>
      </c>
      <c r="AH124" s="100">
        <v>0.22942719219823965</v>
      </c>
      <c r="AI124" s="101">
        <v>0</v>
      </c>
      <c r="AJ124" s="114">
        <v>0</v>
      </c>
      <c r="AK124" s="115">
        <v>0</v>
      </c>
      <c r="AL124" s="104">
        <v>0</v>
      </c>
      <c r="AM124" s="105">
        <v>0</v>
      </c>
      <c r="AN124" s="106">
        <v>43449.929761499989</v>
      </c>
      <c r="AO124" s="107">
        <f t="shared" si="20"/>
        <v>0</v>
      </c>
      <c r="AP124" s="108">
        <f t="shared" si="20"/>
        <v>3.7979031696639923E-2</v>
      </c>
      <c r="AQ124" s="21"/>
      <c r="AR124" s="109">
        <v>4.21</v>
      </c>
      <c r="AS124" s="110">
        <v>4816452.5561640002</v>
      </c>
    </row>
    <row r="125" spans="1:45" s="22" customFormat="1" ht="15.75" x14ac:dyDescent="0.25">
      <c r="A125" s="79" t="s">
        <v>115</v>
      </c>
      <c r="B125" s="111">
        <v>933</v>
      </c>
      <c r="C125" s="81" t="s">
        <v>126</v>
      </c>
      <c r="D125" s="82">
        <v>1</v>
      </c>
      <c r="E125" s="82">
        <v>1.3880894313143943</v>
      </c>
      <c r="F125" s="83">
        <f t="shared" si="12"/>
        <v>1.0388089431314393</v>
      </c>
      <c r="G125" s="84">
        <v>7556.8087966666662</v>
      </c>
      <c r="H125" s="156">
        <v>816.13535004000005</v>
      </c>
      <c r="I125" s="154">
        <v>498.74938057999998</v>
      </c>
      <c r="J125" s="85">
        <v>340</v>
      </c>
      <c r="K125" s="86">
        <f t="shared" si="13"/>
        <v>3.6622361376353725</v>
      </c>
      <c r="L125" s="87">
        <f t="shared" si="14"/>
        <v>2.2112974013797007</v>
      </c>
      <c r="M125" s="87">
        <f t="shared" si="15"/>
        <v>0.29672934071074292</v>
      </c>
      <c r="N125" s="88">
        <f t="shared" si="16"/>
        <v>0.76831417274936542</v>
      </c>
      <c r="O125" s="89">
        <f t="shared" si="21"/>
        <v>15774646.408401517</v>
      </c>
      <c r="P125" s="89">
        <f t="shared" si="21"/>
        <v>1028689.2478690117</v>
      </c>
      <c r="Q125" s="89">
        <f t="shared" si="21"/>
        <v>84356.337681255041</v>
      </c>
      <c r="R125" s="90">
        <f t="shared" si="21"/>
        <v>148899.28667882702</v>
      </c>
      <c r="S125" s="112">
        <v>3.662236137635372</v>
      </c>
      <c r="T125" s="92">
        <v>0.23882011934900765</v>
      </c>
      <c r="U125" s="92">
        <v>1.9584136486909029E-2</v>
      </c>
      <c r="V125" s="92">
        <v>3.4568403907481712E-2</v>
      </c>
      <c r="W125" s="94">
        <v>0</v>
      </c>
      <c r="X125" s="95">
        <v>0.14776294939060763</v>
      </c>
      <c r="Y125" s="96">
        <f t="shared" si="18"/>
        <v>17036591.280630615</v>
      </c>
      <c r="Z125" s="88">
        <f t="shared" si="19"/>
        <v>3.96</v>
      </c>
      <c r="AA125" s="97">
        <v>16336039.159999998</v>
      </c>
      <c r="AB125" s="98">
        <v>3.7743263157894731</v>
      </c>
      <c r="AC125" s="98">
        <v>3585.61</v>
      </c>
      <c r="AD125" s="98">
        <v>3.7743263157894735</v>
      </c>
      <c r="AE125" s="97">
        <v>17199300</v>
      </c>
      <c r="AF125" s="98">
        <v>3.9929831941263001</v>
      </c>
      <c r="AG125" s="99">
        <v>-0.05</v>
      </c>
      <c r="AH125" s="100">
        <v>0.22942719219823965</v>
      </c>
      <c r="AI125" s="101">
        <v>0</v>
      </c>
      <c r="AJ125" s="114">
        <v>0</v>
      </c>
      <c r="AK125" s="115">
        <v>0</v>
      </c>
      <c r="AL125" s="104">
        <v>0</v>
      </c>
      <c r="AM125" s="105">
        <v>0</v>
      </c>
      <c r="AN125" s="106">
        <v>196876.15219300005</v>
      </c>
      <c r="AO125" s="107">
        <f t="shared" si="20"/>
        <v>0</v>
      </c>
      <c r="AP125" s="108">
        <f t="shared" si="20"/>
        <v>4.5706695448704357E-2</v>
      </c>
      <c r="AQ125" s="21"/>
      <c r="AR125" s="109">
        <v>3.96</v>
      </c>
      <c r="AS125" s="110">
        <v>17057228.815836001</v>
      </c>
    </row>
    <row r="126" spans="1:45" s="22" customFormat="1" ht="15.75" x14ac:dyDescent="0.25">
      <c r="A126" s="79" t="s">
        <v>115</v>
      </c>
      <c r="B126" s="111">
        <v>803</v>
      </c>
      <c r="C126" s="81" t="s">
        <v>127</v>
      </c>
      <c r="D126" s="82">
        <v>1.0527890414904892</v>
      </c>
      <c r="E126" s="82">
        <v>2.1096145035669873</v>
      </c>
      <c r="F126" s="83">
        <f t="shared" si="12"/>
        <v>1.15319268354909</v>
      </c>
      <c r="G126" s="84">
        <v>4431.8666666666668</v>
      </c>
      <c r="H126" s="156">
        <v>376.70866666666672</v>
      </c>
      <c r="I126" s="154">
        <v>327.95813333333336</v>
      </c>
      <c r="J126" s="85">
        <v>230</v>
      </c>
      <c r="K126" s="86">
        <f t="shared" si="13"/>
        <v>4.0654866780597443</v>
      </c>
      <c r="L126" s="87">
        <f t="shared" si="14"/>
        <v>2.4547843963830132</v>
      </c>
      <c r="M126" s="87">
        <f t="shared" si="15"/>
        <v>0.3294023477218731</v>
      </c>
      <c r="N126" s="88">
        <f t="shared" si="16"/>
        <v>0.85291360701111463</v>
      </c>
      <c r="O126" s="89">
        <f t="shared" si="21"/>
        <v>10270086.088594116</v>
      </c>
      <c r="P126" s="89">
        <f t="shared" si="21"/>
        <v>527100.97744188248</v>
      </c>
      <c r="Q126" s="89">
        <f t="shared" si="21"/>
        <v>61577.202072455366</v>
      </c>
      <c r="R126" s="90">
        <f t="shared" si="21"/>
        <v>111816.97387915711</v>
      </c>
      <c r="S126" s="112">
        <v>4.0654866780597443</v>
      </c>
      <c r="T126" s="92">
        <v>0.20865667369255608</v>
      </c>
      <c r="U126" s="92">
        <v>2.4375773731418613E-2</v>
      </c>
      <c r="V126" s="92">
        <v>4.426354499516149E-2</v>
      </c>
      <c r="W126" s="94">
        <v>0</v>
      </c>
      <c r="X126" s="95">
        <v>0.57690491871111771</v>
      </c>
      <c r="Y126" s="96">
        <f t="shared" si="18"/>
        <v>10970581.24198761</v>
      </c>
      <c r="Z126" s="88">
        <f t="shared" si="19"/>
        <v>4.34</v>
      </c>
      <c r="AA126" s="97">
        <v>9977146.5599999987</v>
      </c>
      <c r="AB126" s="98">
        <v>4.0486736842105255</v>
      </c>
      <c r="AC126" s="98">
        <v>3846.24</v>
      </c>
      <c r="AD126" s="98">
        <v>4.0486736842105255</v>
      </c>
      <c r="AE126" s="97">
        <v>9977000</v>
      </c>
      <c r="AF126" s="98">
        <v>3.9494664637766985</v>
      </c>
      <c r="AG126" s="99">
        <v>-0.05</v>
      </c>
      <c r="AH126" s="100">
        <v>0.22942719219823965</v>
      </c>
      <c r="AI126" s="101">
        <v>0</v>
      </c>
      <c r="AJ126" s="114">
        <v>0</v>
      </c>
      <c r="AK126" s="115">
        <v>0</v>
      </c>
      <c r="AL126" s="104">
        <v>0</v>
      </c>
      <c r="AM126" s="105">
        <v>0</v>
      </c>
      <c r="AN126" s="106">
        <v>75122.200000000026</v>
      </c>
      <c r="AO126" s="107">
        <f t="shared" si="20"/>
        <v>0</v>
      </c>
      <c r="AP126" s="108">
        <f t="shared" si="20"/>
        <v>2.9737657570925731E-2</v>
      </c>
      <c r="AQ126" s="21"/>
      <c r="AR126" s="109">
        <v>4.34</v>
      </c>
      <c r="AS126" s="110">
        <v>10963551.76</v>
      </c>
    </row>
    <row r="127" spans="1:45" s="22" customFormat="1" ht="15.75" x14ac:dyDescent="0.25">
      <c r="A127" s="79" t="s">
        <v>115</v>
      </c>
      <c r="B127" s="111">
        <v>866</v>
      </c>
      <c r="C127" s="81" t="s">
        <v>128</v>
      </c>
      <c r="D127" s="82">
        <v>1.0259021427190396</v>
      </c>
      <c r="E127" s="82">
        <v>2.5792843585500176</v>
      </c>
      <c r="F127" s="83">
        <f t="shared" si="12"/>
        <v>1.1786501500302333</v>
      </c>
      <c r="G127" s="84">
        <v>3879.3666666666668</v>
      </c>
      <c r="H127" s="156">
        <v>434.48906666666659</v>
      </c>
      <c r="I127" s="154">
        <v>678.8891666666666</v>
      </c>
      <c r="J127" s="85">
        <v>200</v>
      </c>
      <c r="K127" s="86">
        <f t="shared" si="13"/>
        <v>4.1552348982077572</v>
      </c>
      <c r="L127" s="87">
        <f t="shared" si="14"/>
        <v>2.5089753328855111</v>
      </c>
      <c r="M127" s="87">
        <f t="shared" si="15"/>
        <v>0.33667411535061953</v>
      </c>
      <c r="N127" s="88">
        <f t="shared" si="16"/>
        <v>0.87174222071248852</v>
      </c>
      <c r="O127" s="89">
        <f t="shared" si="21"/>
        <v>9188217.4610780235</v>
      </c>
      <c r="P127" s="89">
        <f t="shared" si="21"/>
        <v>621369.73988481541</v>
      </c>
      <c r="Q127" s="89">
        <f t="shared" si="21"/>
        <v>130281.71347691299</v>
      </c>
      <c r="R127" s="90">
        <f t="shared" si="21"/>
        <v>99378.613161223693</v>
      </c>
      <c r="S127" s="112">
        <v>4.1552348982077563</v>
      </c>
      <c r="T127" s="92">
        <v>0.28100523728317722</v>
      </c>
      <c r="U127" s="92">
        <v>5.8917970186358408E-2</v>
      </c>
      <c r="V127" s="92">
        <v>4.4942501991518641E-2</v>
      </c>
      <c r="W127" s="94">
        <v>0</v>
      </c>
      <c r="X127" s="95">
        <v>0.68815131843115784</v>
      </c>
      <c r="Y127" s="96">
        <f t="shared" si="18"/>
        <v>10039247.527600976</v>
      </c>
      <c r="Z127" s="88">
        <f t="shared" si="19"/>
        <v>4.54</v>
      </c>
      <c r="AA127" s="97">
        <v>8674261.8599999994</v>
      </c>
      <c r="AB127" s="98">
        <v>4.0926947368421054</v>
      </c>
      <c r="AC127" s="98">
        <v>3888.06</v>
      </c>
      <c r="AD127" s="98">
        <v>4.0926947368421045</v>
      </c>
      <c r="AE127" s="97">
        <v>8222899</v>
      </c>
      <c r="AF127" s="98">
        <v>3.7186839595358077</v>
      </c>
      <c r="AG127" s="99">
        <v>-0.05</v>
      </c>
      <c r="AH127" s="100">
        <v>0.22942719219823965</v>
      </c>
      <c r="AI127" s="101">
        <v>0</v>
      </c>
      <c r="AJ127" s="114">
        <v>0</v>
      </c>
      <c r="AK127" s="115">
        <v>0</v>
      </c>
      <c r="AL127" s="104">
        <v>0</v>
      </c>
      <c r="AM127" s="105">
        <v>0</v>
      </c>
      <c r="AN127" s="106">
        <v>128442.85000000002</v>
      </c>
      <c r="AO127" s="107">
        <f t="shared" si="20"/>
        <v>0</v>
      </c>
      <c r="AP127" s="108">
        <f t="shared" si="20"/>
        <v>5.8086371486754718E-2</v>
      </c>
      <c r="AQ127" s="21"/>
      <c r="AR127" s="109">
        <v>4.54</v>
      </c>
      <c r="AS127" s="110">
        <v>10039025.060000001</v>
      </c>
    </row>
    <row r="128" spans="1:45" s="22" customFormat="1" ht="15.75" x14ac:dyDescent="0.25">
      <c r="A128" s="79" t="s">
        <v>115</v>
      </c>
      <c r="B128" s="111">
        <v>880</v>
      </c>
      <c r="C128" s="81" t="s">
        <v>129</v>
      </c>
      <c r="D128" s="82">
        <v>1</v>
      </c>
      <c r="E128" s="82">
        <v>1.5320497568750651</v>
      </c>
      <c r="F128" s="83">
        <f t="shared" si="12"/>
        <v>1.0532049756875066</v>
      </c>
      <c r="G128" s="84">
        <v>1848.0675149999995</v>
      </c>
      <c r="H128" s="156">
        <v>351.1328278499999</v>
      </c>
      <c r="I128" s="154">
        <v>105.33984835499997</v>
      </c>
      <c r="J128" s="85">
        <v>120</v>
      </c>
      <c r="K128" s="86">
        <f t="shared" si="13"/>
        <v>3.7129881753551075</v>
      </c>
      <c r="L128" s="87">
        <f t="shared" si="14"/>
        <v>2.2419420252943225</v>
      </c>
      <c r="M128" s="87">
        <f t="shared" si="15"/>
        <v>0.30084147824811847</v>
      </c>
      <c r="N128" s="88">
        <f t="shared" si="16"/>
        <v>0.77896163195475676</v>
      </c>
      <c r="O128" s="89">
        <f t="shared" si="21"/>
        <v>3911256.1133581507</v>
      </c>
      <c r="P128" s="89">
        <f t="shared" si="21"/>
        <v>448715.08263389033</v>
      </c>
      <c r="Q128" s="89">
        <f t="shared" si="21"/>
        <v>18063.639547603969</v>
      </c>
      <c r="R128" s="90">
        <f t="shared" si="21"/>
        <v>53280.975625705352</v>
      </c>
      <c r="S128" s="112">
        <v>3.7129881753551071</v>
      </c>
      <c r="T128" s="92">
        <v>0.42596898480592138</v>
      </c>
      <c r="U128" s="92">
        <v>1.7147964260142753E-2</v>
      </c>
      <c r="V128" s="92">
        <v>5.0580076255802194E-2</v>
      </c>
      <c r="W128" s="94">
        <v>0</v>
      </c>
      <c r="X128" s="95">
        <v>0.21250999472435117</v>
      </c>
      <c r="Y128" s="96">
        <f t="shared" si="18"/>
        <v>4431315.8111653505</v>
      </c>
      <c r="Z128" s="88">
        <f t="shared" si="19"/>
        <v>4.21</v>
      </c>
      <c r="AA128" s="97">
        <v>3661026.48</v>
      </c>
      <c r="AB128" s="98">
        <v>3.4655684210526316</v>
      </c>
      <c r="AC128" s="98">
        <v>3292.29</v>
      </c>
      <c r="AD128" s="98">
        <v>3.4655684210526312</v>
      </c>
      <c r="AE128" s="97">
        <v>4441000</v>
      </c>
      <c r="AF128" s="98">
        <v>4.2158784822184607</v>
      </c>
      <c r="AG128" s="99">
        <v>-0.05</v>
      </c>
      <c r="AH128" s="100">
        <v>0.22942719219823965</v>
      </c>
      <c r="AI128" s="101">
        <v>0</v>
      </c>
      <c r="AJ128" s="114">
        <v>0</v>
      </c>
      <c r="AK128" s="115">
        <v>0</v>
      </c>
      <c r="AL128" s="104">
        <v>0</v>
      </c>
      <c r="AM128" s="105">
        <v>0</v>
      </c>
      <c r="AN128" s="106">
        <v>83761.199125499988</v>
      </c>
      <c r="AO128" s="107">
        <f t="shared" si="20"/>
        <v>0</v>
      </c>
      <c r="AP128" s="108">
        <f t="shared" si="20"/>
        <v>7.9515207619457573E-2</v>
      </c>
      <c r="AQ128" s="21"/>
      <c r="AR128" s="109">
        <v>4.21</v>
      </c>
      <c r="AS128" s="110">
        <v>4434807.6157454979</v>
      </c>
    </row>
    <row r="129" spans="1:45" s="22" customFormat="1" ht="15.75" x14ac:dyDescent="0.25">
      <c r="A129" s="79" t="s">
        <v>115</v>
      </c>
      <c r="B129" s="111">
        <v>865</v>
      </c>
      <c r="C129" s="81" t="s">
        <v>130</v>
      </c>
      <c r="D129" s="82">
        <v>1.0259021427190396</v>
      </c>
      <c r="E129" s="82">
        <v>1.3813674716931736</v>
      </c>
      <c r="F129" s="83">
        <f t="shared" si="12"/>
        <v>1.0588584613445491</v>
      </c>
      <c r="G129" s="84">
        <v>7367.2806983333339</v>
      </c>
      <c r="H129" s="156">
        <v>589.38245586666676</v>
      </c>
      <c r="I129" s="154">
        <v>419.93499980500007</v>
      </c>
      <c r="J129" s="85">
        <v>380</v>
      </c>
      <c r="K129" s="86">
        <f t="shared" si="13"/>
        <v>3.7329190775808927</v>
      </c>
      <c r="L129" s="87">
        <f t="shared" si="14"/>
        <v>2.2539765175123723</v>
      </c>
      <c r="M129" s="87">
        <f t="shared" si="15"/>
        <v>0.30245636141101745</v>
      </c>
      <c r="N129" s="88">
        <f t="shared" si="16"/>
        <v>0.78314301023847399</v>
      </c>
      <c r="O129" s="89">
        <f t="shared" si="21"/>
        <v>15675833.721160131</v>
      </c>
      <c r="P129" s="89">
        <f t="shared" si="21"/>
        <v>757218.90275362623</v>
      </c>
      <c r="Q129" s="89">
        <f t="shared" si="21"/>
        <v>72396.846879989287</v>
      </c>
      <c r="R129" s="90">
        <f t="shared" si="21"/>
        <v>169628.77601765346</v>
      </c>
      <c r="S129" s="112">
        <v>3.7329190775808931</v>
      </c>
      <c r="T129" s="92">
        <v>0.18031812140098977</v>
      </c>
      <c r="U129" s="92">
        <v>1.7240012600427995E-2</v>
      </c>
      <c r="V129" s="92">
        <v>4.0394055293419655E-2</v>
      </c>
      <c r="W129" s="94">
        <v>0</v>
      </c>
      <c r="X129" s="95">
        <v>0.22072768126988995</v>
      </c>
      <c r="Y129" s="96">
        <f t="shared" si="18"/>
        <v>16675078.246811399</v>
      </c>
      <c r="Z129" s="88">
        <f t="shared" si="19"/>
        <v>3.97</v>
      </c>
      <c r="AA129" s="97">
        <v>16136841.919999998</v>
      </c>
      <c r="AB129" s="98">
        <v>3.8378105263157889</v>
      </c>
      <c r="AC129" s="98">
        <v>3645.92</v>
      </c>
      <c r="AD129" s="98">
        <v>3.8378105263157898</v>
      </c>
      <c r="AE129" s="97">
        <v>16136842.000000002</v>
      </c>
      <c r="AF129" s="98">
        <v>3.8426999434420241</v>
      </c>
      <c r="AG129" s="99">
        <v>-0.05</v>
      </c>
      <c r="AH129" s="100">
        <v>0.22942719219823965</v>
      </c>
      <c r="AI129" s="101">
        <v>0</v>
      </c>
      <c r="AJ129" s="114">
        <v>0</v>
      </c>
      <c r="AK129" s="115">
        <v>0</v>
      </c>
      <c r="AL129" s="104">
        <v>0</v>
      </c>
      <c r="AM129" s="105">
        <v>0</v>
      </c>
      <c r="AN129" s="106">
        <v>236363.04000000015</v>
      </c>
      <c r="AO129" s="107">
        <f t="shared" si="20"/>
        <v>0</v>
      </c>
      <c r="AP129" s="108">
        <f t="shared" si="20"/>
        <v>5.628562518241087E-2</v>
      </c>
      <c r="AQ129" s="21"/>
      <c r="AR129" s="109">
        <v>3.97</v>
      </c>
      <c r="AS129" s="110">
        <v>16671419.492258502</v>
      </c>
    </row>
    <row r="130" spans="1:45" s="22" customFormat="1" ht="15.75" x14ac:dyDescent="0.25">
      <c r="A130" s="79" t="s">
        <v>131</v>
      </c>
      <c r="B130" s="111">
        <v>330</v>
      </c>
      <c r="C130" s="81" t="s">
        <v>132</v>
      </c>
      <c r="D130" s="82">
        <v>1.0122018986559222</v>
      </c>
      <c r="E130" s="82">
        <v>1.8580279963412241</v>
      </c>
      <c r="F130" s="83">
        <f t="shared" si="12"/>
        <v>1.0955643185588602</v>
      </c>
      <c r="G130" s="84">
        <v>21498.045613333339</v>
      </c>
      <c r="H130" s="156">
        <v>6019.4527717333349</v>
      </c>
      <c r="I130" s="154">
        <v>9244.1596137333345</v>
      </c>
      <c r="J130" s="85">
        <v>1570</v>
      </c>
      <c r="K130" s="86">
        <f t="shared" si="13"/>
        <v>3.8623225811240127</v>
      </c>
      <c r="L130" s="87">
        <f t="shared" si="14"/>
        <v>2.3321117388252968</v>
      </c>
      <c r="M130" s="87">
        <f t="shared" si="15"/>
        <v>0.31294116218544349</v>
      </c>
      <c r="N130" s="88">
        <f t="shared" si="16"/>
        <v>0.8102910536849014</v>
      </c>
      <c r="O130" s="89">
        <f t="shared" si="21"/>
        <v>47328460.602774486</v>
      </c>
      <c r="P130" s="89">
        <f t="shared" si="21"/>
        <v>8001680.7880503545</v>
      </c>
      <c r="Q130" s="89">
        <f t="shared" si="21"/>
        <v>1648940.4901811867</v>
      </c>
      <c r="R130" s="90">
        <f t="shared" si="21"/>
        <v>725129.46394261823</v>
      </c>
      <c r="S130" s="112">
        <v>3.8623225811240136</v>
      </c>
      <c r="T130" s="92">
        <v>0.65299128687108321</v>
      </c>
      <c r="U130" s="92">
        <v>0.1345646997397407</v>
      </c>
      <c r="V130" s="92">
        <v>5.9175470048137252E-2</v>
      </c>
      <c r="W130" s="94">
        <v>0</v>
      </c>
      <c r="X130" s="95">
        <v>0.41076323183794994</v>
      </c>
      <c r="Y130" s="96">
        <f t="shared" si="18"/>
        <v>57704211.344948642</v>
      </c>
      <c r="Z130" s="88">
        <f t="shared" si="19"/>
        <v>4.71</v>
      </c>
      <c r="AA130" s="97">
        <v>65953664.549999997</v>
      </c>
      <c r="AB130" s="98">
        <v>5.4903052631578948</v>
      </c>
      <c r="AC130" s="98">
        <v>5215.79</v>
      </c>
      <c r="AD130" s="98">
        <v>5.4903052631578939</v>
      </c>
      <c r="AE130" s="97">
        <v>61550000</v>
      </c>
      <c r="AF130" s="98">
        <v>5.0228964103313141</v>
      </c>
      <c r="AG130" s="99">
        <v>-0.05</v>
      </c>
      <c r="AH130" s="100">
        <v>0.22942719219823965</v>
      </c>
      <c r="AI130" s="101">
        <v>5.9999999999999609E-2</v>
      </c>
      <c r="AJ130" s="114">
        <v>0</v>
      </c>
      <c r="AK130" s="115">
        <v>735233.1599759981</v>
      </c>
      <c r="AL130" s="104">
        <v>0</v>
      </c>
      <c r="AM130" s="105">
        <v>3456179.0972646126</v>
      </c>
      <c r="AN130" s="106">
        <v>1532603.65</v>
      </c>
      <c r="AO130" s="107">
        <f t="shared" si="20"/>
        <v>0.28204759676868474</v>
      </c>
      <c r="AP130" s="108">
        <f t="shared" si="20"/>
        <v>0.12507082651577042</v>
      </c>
      <c r="AQ130" s="21"/>
      <c r="AR130" s="109">
        <v>4.7699999999999996</v>
      </c>
      <c r="AS130" s="110">
        <v>58451036.218092009</v>
      </c>
    </row>
    <row r="131" spans="1:45" s="22" customFormat="1" ht="15.75" x14ac:dyDescent="0.25">
      <c r="A131" s="79" t="s">
        <v>131</v>
      </c>
      <c r="B131" s="111">
        <v>331</v>
      </c>
      <c r="C131" s="81" t="s">
        <v>133</v>
      </c>
      <c r="D131" s="82">
        <v>1.0122018986559222</v>
      </c>
      <c r="E131" s="82">
        <v>1.7368376763625144</v>
      </c>
      <c r="F131" s="83">
        <f t="shared" si="12"/>
        <v>1.0834452865609892</v>
      </c>
      <c r="G131" s="84">
        <v>5845.5280633333314</v>
      </c>
      <c r="H131" s="156">
        <v>1139.8779723499997</v>
      </c>
      <c r="I131" s="154">
        <v>1934.8697889633329</v>
      </c>
      <c r="J131" s="85">
        <v>360</v>
      </c>
      <c r="K131" s="86">
        <f t="shared" si="13"/>
        <v>3.8195979230151091</v>
      </c>
      <c r="L131" s="87">
        <f t="shared" si="14"/>
        <v>2.3063141326905767</v>
      </c>
      <c r="M131" s="87">
        <f t="shared" si="15"/>
        <v>0.30947943575484455</v>
      </c>
      <c r="N131" s="88">
        <f t="shared" si="16"/>
        <v>0.80132768837549317</v>
      </c>
      <c r="O131" s="89">
        <f t="shared" si="21"/>
        <v>12726713.104291679</v>
      </c>
      <c r="P131" s="89">
        <f t="shared" si="21"/>
        <v>1498482.5059888852</v>
      </c>
      <c r="Q131" s="89">
        <f t="shared" si="21"/>
        <v>341317.37401205645</v>
      </c>
      <c r="R131" s="90">
        <f t="shared" si="21"/>
        <v>164432.44165465119</v>
      </c>
      <c r="S131" s="112">
        <v>3.8195979230151087</v>
      </c>
      <c r="T131" s="92">
        <v>0.44973125587466245</v>
      </c>
      <c r="U131" s="92">
        <v>0.10243769323485356</v>
      </c>
      <c r="V131" s="92">
        <v>4.9350198081279419E-2</v>
      </c>
      <c r="W131" s="94">
        <v>0</v>
      </c>
      <c r="X131" s="95">
        <v>0.34050762453729622</v>
      </c>
      <c r="Y131" s="96">
        <f t="shared" si="18"/>
        <v>14730945.425947271</v>
      </c>
      <c r="Z131" s="88">
        <f t="shared" si="19"/>
        <v>4.42</v>
      </c>
      <c r="AA131" s="97">
        <v>12340702.92</v>
      </c>
      <c r="AB131" s="98">
        <v>3.7565684210526316</v>
      </c>
      <c r="AC131" s="98">
        <v>3568.74</v>
      </c>
      <c r="AD131" s="98">
        <v>3.7565684210526311</v>
      </c>
      <c r="AE131" s="97">
        <v>11679000</v>
      </c>
      <c r="AF131" s="98">
        <v>3.5051535912953411</v>
      </c>
      <c r="AG131" s="99">
        <v>-0.05</v>
      </c>
      <c r="AH131" s="100">
        <v>0.22942719219823965</v>
      </c>
      <c r="AI131" s="101">
        <v>0</v>
      </c>
      <c r="AJ131" s="114">
        <v>0.11000000000000032</v>
      </c>
      <c r="AK131" s="115">
        <v>0</v>
      </c>
      <c r="AL131" s="104">
        <v>366514.60957100056</v>
      </c>
      <c r="AM131" s="105">
        <v>215979.80308371258</v>
      </c>
      <c r="AN131" s="106">
        <v>321605.58999999997</v>
      </c>
      <c r="AO131" s="107">
        <f t="shared" si="20"/>
        <v>6.4820822195918809E-2</v>
      </c>
      <c r="AP131" s="108">
        <f t="shared" si="20"/>
        <v>9.6521704663854527E-2</v>
      </c>
      <c r="AQ131" s="21"/>
      <c r="AR131" s="109">
        <v>4.3099999999999996</v>
      </c>
      <c r="AS131" s="110">
        <v>14360708.793190993</v>
      </c>
    </row>
    <row r="132" spans="1:45" s="22" customFormat="1" ht="15.75" x14ac:dyDescent="0.25">
      <c r="A132" s="79" t="s">
        <v>131</v>
      </c>
      <c r="B132" s="111">
        <v>332</v>
      </c>
      <c r="C132" s="81" t="s">
        <v>134</v>
      </c>
      <c r="D132" s="82">
        <v>1.0122018986559222</v>
      </c>
      <c r="E132" s="82">
        <v>1.7446661899981106</v>
      </c>
      <c r="F132" s="83">
        <f t="shared" si="12"/>
        <v>1.0842281379245489</v>
      </c>
      <c r="G132" s="84">
        <v>5070.905233333332</v>
      </c>
      <c r="H132" s="156">
        <v>836.69936349999989</v>
      </c>
      <c r="I132" s="154">
        <v>699.78492219999998</v>
      </c>
      <c r="J132" s="85">
        <v>340</v>
      </c>
      <c r="K132" s="86">
        <f t="shared" si="13"/>
        <v>3.8223578015981552</v>
      </c>
      <c r="L132" s="87">
        <f t="shared" si="14"/>
        <v>2.3079805769365107</v>
      </c>
      <c r="M132" s="87">
        <f t="shared" si="15"/>
        <v>0.30970305239823165</v>
      </c>
      <c r="N132" s="88">
        <f t="shared" si="16"/>
        <v>0.80190669359272404</v>
      </c>
      <c r="O132" s="89">
        <f t="shared" si="21"/>
        <v>11048204.08248405</v>
      </c>
      <c r="P132" s="89">
        <f t="shared" si="21"/>
        <v>1100718.9514250904</v>
      </c>
      <c r="Q132" s="89">
        <f t="shared" si="21"/>
        <v>123533.55006373145</v>
      </c>
      <c r="R132" s="90">
        <f t="shared" si="21"/>
        <v>155409.51721826993</v>
      </c>
      <c r="S132" s="112">
        <v>3.8223578015981556</v>
      </c>
      <c r="T132" s="92">
        <v>0.38081679519452427</v>
      </c>
      <c r="U132" s="92">
        <v>4.2739021230955979E-2</v>
      </c>
      <c r="V132" s="92">
        <v>5.3767180271736659E-2</v>
      </c>
      <c r="W132" s="94">
        <v>0</v>
      </c>
      <c r="X132" s="95">
        <v>0.33402020722649706</v>
      </c>
      <c r="Y132" s="96">
        <f t="shared" si="18"/>
        <v>12427866.101191141</v>
      </c>
      <c r="Z132" s="88">
        <f t="shared" si="19"/>
        <v>4.3</v>
      </c>
      <c r="AA132" s="97">
        <v>10635275.609999999</v>
      </c>
      <c r="AB132" s="98">
        <v>3.8431263157894735</v>
      </c>
      <c r="AC132" s="98">
        <v>3650.97</v>
      </c>
      <c r="AD132" s="98">
        <v>3.8431263157894735</v>
      </c>
      <c r="AE132" s="97">
        <v>10831000</v>
      </c>
      <c r="AF132" s="98">
        <v>3.7472114960969622</v>
      </c>
      <c r="AG132" s="99">
        <v>-0.05</v>
      </c>
      <c r="AH132" s="100">
        <v>0.22942719219823965</v>
      </c>
      <c r="AI132" s="101">
        <v>0</v>
      </c>
      <c r="AJ132" s="114">
        <v>0</v>
      </c>
      <c r="AK132" s="115">
        <v>0</v>
      </c>
      <c r="AL132" s="104">
        <v>0</v>
      </c>
      <c r="AM132" s="105">
        <v>349480.61448414403</v>
      </c>
      <c r="AN132" s="106">
        <v>180776.63798599987</v>
      </c>
      <c r="AO132" s="107">
        <f t="shared" si="20"/>
        <v>0.12091014460880946</v>
      </c>
      <c r="AP132" s="108">
        <f t="shared" si="20"/>
        <v>6.2543467462551711E-2</v>
      </c>
      <c r="AQ132" s="21"/>
      <c r="AR132" s="109">
        <v>4.3</v>
      </c>
      <c r="AS132" s="110">
        <v>12428788.726899998</v>
      </c>
    </row>
    <row r="133" spans="1:45" s="22" customFormat="1" ht="15.75" x14ac:dyDescent="0.25">
      <c r="A133" s="79" t="s">
        <v>131</v>
      </c>
      <c r="B133" s="111">
        <v>884</v>
      </c>
      <c r="C133" s="81" t="s">
        <v>135</v>
      </c>
      <c r="D133" s="82">
        <v>1</v>
      </c>
      <c r="E133" s="82">
        <v>1.2356183497583251</v>
      </c>
      <c r="F133" s="83">
        <f t="shared" si="12"/>
        <v>1.0235618349758324</v>
      </c>
      <c r="G133" s="84">
        <v>2539.7911233333334</v>
      </c>
      <c r="H133" s="156">
        <v>241.28015671666665</v>
      </c>
      <c r="I133" s="154">
        <v>205.72308099</v>
      </c>
      <c r="J133" s="85">
        <v>170</v>
      </c>
      <c r="K133" s="86">
        <f t="shared" si="13"/>
        <v>3.6084837023573546</v>
      </c>
      <c r="L133" s="87">
        <f t="shared" si="14"/>
        <v>2.178841105286009</v>
      </c>
      <c r="M133" s="87">
        <f t="shared" si="15"/>
        <v>0.29237409869952141</v>
      </c>
      <c r="N133" s="88">
        <f t="shared" si="16"/>
        <v>0.75703724895423297</v>
      </c>
      <c r="O133" s="89">
        <f t="shared" si="21"/>
        <v>5223933.0792859206</v>
      </c>
      <c r="P133" s="89">
        <f t="shared" si="21"/>
        <v>299655.34030615038</v>
      </c>
      <c r="Q133" s="89">
        <f t="shared" si="21"/>
        <v>34284.417220099742</v>
      </c>
      <c r="R133" s="90">
        <f t="shared" si="21"/>
        <v>73356.909423665173</v>
      </c>
      <c r="S133" s="112">
        <v>3.608483702357355</v>
      </c>
      <c r="T133" s="92">
        <v>0.20698990500217085</v>
      </c>
      <c r="U133" s="92">
        <v>2.3682301994661231E-2</v>
      </c>
      <c r="V133" s="92">
        <v>5.0672014379400172E-2</v>
      </c>
      <c r="W133" s="94">
        <v>0</v>
      </c>
      <c r="X133" s="95">
        <v>8.9541716476327693E-2</v>
      </c>
      <c r="Y133" s="96">
        <f t="shared" si="18"/>
        <v>5631229.7462358363</v>
      </c>
      <c r="Z133" s="88">
        <f t="shared" si="19"/>
        <v>3.89</v>
      </c>
      <c r="AA133" s="97">
        <v>5192008.29</v>
      </c>
      <c r="AB133" s="98">
        <v>3.6362421052631579</v>
      </c>
      <c r="AC133" s="98">
        <v>3454.43</v>
      </c>
      <c r="AD133" s="98">
        <v>3.6362421052631579</v>
      </c>
      <c r="AE133" s="97">
        <v>5190000</v>
      </c>
      <c r="AF133" s="98">
        <v>3.5850440905331573</v>
      </c>
      <c r="AG133" s="99">
        <v>-0.05</v>
      </c>
      <c r="AH133" s="100">
        <v>0.22942719219823965</v>
      </c>
      <c r="AI133" s="101">
        <v>0</v>
      </c>
      <c r="AJ133" s="114">
        <v>0</v>
      </c>
      <c r="AK133" s="115">
        <v>0</v>
      </c>
      <c r="AL133" s="104">
        <v>0</v>
      </c>
      <c r="AM133" s="105">
        <v>0</v>
      </c>
      <c r="AN133" s="106">
        <v>119571.17194400002</v>
      </c>
      <c r="AO133" s="107">
        <f t="shared" si="20"/>
        <v>0</v>
      </c>
      <c r="AP133" s="108">
        <f t="shared" si="20"/>
        <v>8.2594975602304693E-2</v>
      </c>
      <c r="AQ133" s="21"/>
      <c r="AR133" s="109">
        <v>3.89</v>
      </c>
      <c r="AS133" s="110">
        <v>5631478.8577670008</v>
      </c>
    </row>
    <row r="134" spans="1:45" s="22" customFormat="1" ht="15.75" x14ac:dyDescent="0.25">
      <c r="A134" s="79" t="s">
        <v>131</v>
      </c>
      <c r="B134" s="111">
        <v>333</v>
      </c>
      <c r="C134" s="81" t="s">
        <v>136</v>
      </c>
      <c r="D134" s="82">
        <v>1.0122018986559222</v>
      </c>
      <c r="E134" s="82">
        <v>1.575545382206744</v>
      </c>
      <c r="F134" s="83">
        <f t="shared" si="12"/>
        <v>1.0673160571454121</v>
      </c>
      <c r="G134" s="84">
        <v>6306.5666666666657</v>
      </c>
      <c r="H134" s="156">
        <v>1463.1234666666662</v>
      </c>
      <c r="I134" s="154">
        <v>2049.6341666666667</v>
      </c>
      <c r="J134" s="85">
        <v>340</v>
      </c>
      <c r="K134" s="86">
        <f t="shared" si="13"/>
        <v>3.762735641237021</v>
      </c>
      <c r="L134" s="87">
        <f t="shared" si="14"/>
        <v>2.2719800779745984</v>
      </c>
      <c r="M134" s="87">
        <f t="shared" si="15"/>
        <v>0.30487222126915742</v>
      </c>
      <c r="N134" s="88">
        <f t="shared" si="16"/>
        <v>0.78939833828907813</v>
      </c>
      <c r="O134" s="89">
        <f t="shared" si="21"/>
        <v>13526067.607187292</v>
      </c>
      <c r="P134" s="89">
        <f t="shared" si="21"/>
        <v>1894786.7996937644</v>
      </c>
      <c r="Q134" s="89">
        <f t="shared" si="21"/>
        <v>356179.61707307026</v>
      </c>
      <c r="R134" s="90">
        <f t="shared" si="21"/>
        <v>152985.39796042332</v>
      </c>
      <c r="S134" s="112">
        <v>3.7627356412370205</v>
      </c>
      <c r="T134" s="92">
        <v>0.52709937809010665</v>
      </c>
      <c r="U134" s="92">
        <v>9.908347191247617E-2</v>
      </c>
      <c r="V134" s="92">
        <v>4.2558090511734321E-2</v>
      </c>
      <c r="W134" s="94">
        <v>0</v>
      </c>
      <c r="X134" s="95">
        <v>0.27949502756809608</v>
      </c>
      <c r="Y134" s="96">
        <f t="shared" si="18"/>
        <v>15930019.42191455</v>
      </c>
      <c r="Z134" s="88">
        <f t="shared" si="19"/>
        <v>4.43</v>
      </c>
      <c r="AA134" s="97">
        <v>12783796.74</v>
      </c>
      <c r="AB134" s="98">
        <v>3.7101263157894739</v>
      </c>
      <c r="AC134" s="98">
        <v>3524.62</v>
      </c>
      <c r="AD134" s="98">
        <v>3.7101263157894735</v>
      </c>
      <c r="AE134" s="97">
        <v>12783796.74</v>
      </c>
      <c r="AF134" s="98">
        <v>3.5562477595755806</v>
      </c>
      <c r="AG134" s="99">
        <v>-0.05</v>
      </c>
      <c r="AH134" s="100">
        <v>0.22942719219823965</v>
      </c>
      <c r="AI134" s="101">
        <v>0</v>
      </c>
      <c r="AJ134" s="114">
        <v>5.9999999999999609E-2</v>
      </c>
      <c r="AK134" s="115">
        <v>0</v>
      </c>
      <c r="AL134" s="104">
        <v>215684.57999999821</v>
      </c>
      <c r="AM134" s="105">
        <v>0</v>
      </c>
      <c r="AN134" s="106">
        <v>274065.12</v>
      </c>
      <c r="AO134" s="107">
        <f t="shared" si="20"/>
        <v>0</v>
      </c>
      <c r="AP134" s="108">
        <f t="shared" si="20"/>
        <v>7.6240532355164203E-2</v>
      </c>
      <c r="AQ134" s="21"/>
      <c r="AR134" s="109">
        <v>4.37</v>
      </c>
      <c r="AS134" s="110">
        <v>15709026.909999998</v>
      </c>
    </row>
    <row r="135" spans="1:45" s="22" customFormat="1" ht="15.75" x14ac:dyDescent="0.25">
      <c r="A135" s="79" t="s">
        <v>131</v>
      </c>
      <c r="B135" s="111">
        <v>893</v>
      </c>
      <c r="C135" s="81" t="s">
        <v>137</v>
      </c>
      <c r="D135" s="82">
        <v>1</v>
      </c>
      <c r="E135" s="82">
        <v>1</v>
      </c>
      <c r="F135" s="83">
        <f t="shared" si="12"/>
        <v>1</v>
      </c>
      <c r="G135" s="84">
        <v>4015.7666666666682</v>
      </c>
      <c r="H135" s="156">
        <v>385.51360000000017</v>
      </c>
      <c r="I135" s="154">
        <v>140.55183333333341</v>
      </c>
      <c r="J135" s="85">
        <v>200</v>
      </c>
      <c r="K135" s="86">
        <f t="shared" si="13"/>
        <v>3.5254183763529592</v>
      </c>
      <c r="L135" s="87">
        <f t="shared" si="14"/>
        <v>2.1286853718392638</v>
      </c>
      <c r="M135" s="87">
        <f t="shared" si="15"/>
        <v>0.28564380646961574</v>
      </c>
      <c r="N135" s="88">
        <f t="shared" si="16"/>
        <v>0.73961066453020652</v>
      </c>
      <c r="O135" s="89">
        <f t="shared" si="21"/>
        <v>8069636.8330330336</v>
      </c>
      <c r="P135" s="89">
        <f t="shared" si="21"/>
        <v>467763.18175010331</v>
      </c>
      <c r="Q135" s="89">
        <f t="shared" si="21"/>
        <v>22884.223587381337</v>
      </c>
      <c r="R135" s="90">
        <f t="shared" si="21"/>
        <v>84315.615756443527</v>
      </c>
      <c r="S135" s="112">
        <v>3.5254183763529592</v>
      </c>
      <c r="T135" s="92">
        <v>0.20435379569656931</v>
      </c>
      <c r="U135" s="92">
        <v>9.9975332264365512E-3</v>
      </c>
      <c r="V135" s="92">
        <v>3.6835340592342163E-2</v>
      </c>
      <c r="W135" s="94">
        <v>0</v>
      </c>
      <c r="X135" s="95">
        <v>0</v>
      </c>
      <c r="Y135" s="96">
        <f t="shared" si="18"/>
        <v>8644599.85412696</v>
      </c>
      <c r="Z135" s="88">
        <f t="shared" si="19"/>
        <v>3.78</v>
      </c>
      <c r="AA135" s="97">
        <v>7776867.1200000001</v>
      </c>
      <c r="AB135" s="98">
        <v>3.420884210526316</v>
      </c>
      <c r="AC135" s="98">
        <v>3249.84</v>
      </c>
      <c r="AD135" s="98">
        <v>3.420884210526316</v>
      </c>
      <c r="AE135" s="97">
        <v>7777000</v>
      </c>
      <c r="AF135" s="98">
        <v>3.3975728127770042</v>
      </c>
      <c r="AG135" s="99">
        <v>-0.05</v>
      </c>
      <c r="AH135" s="100">
        <v>0.22942719219823965</v>
      </c>
      <c r="AI135" s="101">
        <v>0</v>
      </c>
      <c r="AJ135" s="114">
        <v>0</v>
      </c>
      <c r="AK135" s="115">
        <v>0</v>
      </c>
      <c r="AL135" s="104">
        <v>0</v>
      </c>
      <c r="AM135" s="105">
        <v>0</v>
      </c>
      <c r="AN135" s="106">
        <v>84205.340000000026</v>
      </c>
      <c r="AO135" s="107">
        <f t="shared" si="20"/>
        <v>0</v>
      </c>
      <c r="AP135" s="108">
        <f t="shared" si="20"/>
        <v>3.6787163928847122E-2</v>
      </c>
      <c r="AQ135" s="21"/>
      <c r="AR135" s="109">
        <v>3.78</v>
      </c>
      <c r="AS135" s="110">
        <v>8652370.8600000031</v>
      </c>
    </row>
    <row r="136" spans="1:45" s="22" customFormat="1" ht="15.75" x14ac:dyDescent="0.25">
      <c r="A136" s="79" t="s">
        <v>131</v>
      </c>
      <c r="B136" s="111">
        <v>334</v>
      </c>
      <c r="C136" s="81" t="s">
        <v>138</v>
      </c>
      <c r="D136" s="82">
        <v>1.0122018986559222</v>
      </c>
      <c r="E136" s="82">
        <v>2.0629168887268241</v>
      </c>
      <c r="F136" s="83">
        <f t="shared" si="12"/>
        <v>1.1160532077974201</v>
      </c>
      <c r="G136" s="84">
        <v>3719.2113916666676</v>
      </c>
      <c r="H136" s="156">
        <v>554.16249735833344</v>
      </c>
      <c r="I136" s="154">
        <v>290.09848855000007</v>
      </c>
      <c r="J136" s="85">
        <v>230</v>
      </c>
      <c r="K136" s="86">
        <f t="shared" si="13"/>
        <v>3.9345544877566927</v>
      </c>
      <c r="L136" s="87">
        <f t="shared" si="14"/>
        <v>2.3757261376326544</v>
      </c>
      <c r="M136" s="87">
        <f t="shared" si="15"/>
        <v>0.31879368649788009</v>
      </c>
      <c r="N136" s="88">
        <f t="shared" si="16"/>
        <v>0.82544485467011852</v>
      </c>
      <c r="O136" s="89">
        <f t="shared" si="21"/>
        <v>8341060.7270388044</v>
      </c>
      <c r="P136" s="89">
        <f t="shared" si="21"/>
        <v>750426.84779788833</v>
      </c>
      <c r="Q136" s="89">
        <f t="shared" si="21"/>
        <v>52714.492969021012</v>
      </c>
      <c r="R136" s="90">
        <f t="shared" si="21"/>
        <v>108215.82044725254</v>
      </c>
      <c r="S136" s="112">
        <v>3.9345544877566927</v>
      </c>
      <c r="T136" s="92">
        <v>0.35398319450726551</v>
      </c>
      <c r="U136" s="92">
        <v>2.486590754683465E-2</v>
      </c>
      <c r="V136" s="92">
        <v>5.1046390371763714E-2</v>
      </c>
      <c r="W136" s="94">
        <v>0</v>
      </c>
      <c r="X136" s="95">
        <v>0.45383895403265706</v>
      </c>
      <c r="Y136" s="96">
        <f t="shared" si="18"/>
        <v>9252417.888252968</v>
      </c>
      <c r="Z136" s="88">
        <f t="shared" si="19"/>
        <v>4.3600000000000003</v>
      </c>
      <c r="AA136" s="97">
        <v>6781433.3399999999</v>
      </c>
      <c r="AB136" s="98">
        <v>3.2417578947368422</v>
      </c>
      <c r="AC136" s="98">
        <v>3079.67</v>
      </c>
      <c r="AD136" s="98">
        <v>3.2417578947368417</v>
      </c>
      <c r="AE136" s="97">
        <v>6781000</v>
      </c>
      <c r="AF136" s="98">
        <v>3.1986596015288806</v>
      </c>
      <c r="AG136" s="99">
        <v>-0.05</v>
      </c>
      <c r="AH136" s="100">
        <v>0.22942719219823965</v>
      </c>
      <c r="AI136" s="101">
        <v>0</v>
      </c>
      <c r="AJ136" s="114">
        <v>0.43000000000000016</v>
      </c>
      <c r="AK136" s="115">
        <v>0</v>
      </c>
      <c r="AL136" s="104">
        <v>911578.71209749952</v>
      </c>
      <c r="AM136" s="105">
        <v>0</v>
      </c>
      <c r="AN136" s="106">
        <v>137877.909311</v>
      </c>
      <c r="AO136" s="107">
        <f t="shared" ref="AO136:AP158" si="22">AM136/($G136*15*38)</f>
        <v>0</v>
      </c>
      <c r="AP136" s="108">
        <f t="shared" si="22"/>
        <v>6.5038268464291171E-2</v>
      </c>
      <c r="AQ136" s="21"/>
      <c r="AR136" s="109">
        <v>3.93</v>
      </c>
      <c r="AS136" s="110">
        <v>8331405.4384725019</v>
      </c>
    </row>
    <row r="137" spans="1:45" s="22" customFormat="1" ht="15.75" x14ac:dyDescent="0.25">
      <c r="A137" s="79" t="s">
        <v>131</v>
      </c>
      <c r="B137" s="111">
        <v>860</v>
      </c>
      <c r="C137" s="81" t="s">
        <v>139</v>
      </c>
      <c r="D137" s="82">
        <v>1</v>
      </c>
      <c r="E137" s="82">
        <v>1.6094637321576257</v>
      </c>
      <c r="F137" s="83">
        <f t="shared" ref="F137:F158" si="23">1+(D137-1)*0.8+(E137-1)*0.1</f>
        <v>1.0609463732157627</v>
      </c>
      <c r="G137" s="84">
        <v>12522.133333333331</v>
      </c>
      <c r="H137" s="156">
        <v>1302.3018666666665</v>
      </c>
      <c r="I137" s="154">
        <v>851.50506666666661</v>
      </c>
      <c r="J137" s="85">
        <v>690</v>
      </c>
      <c r="K137" s="86">
        <f t="shared" ref="K137:K158" si="24">F137*$K$8</f>
        <v>3.7402798404598747</v>
      </c>
      <c r="L137" s="87">
        <f t="shared" ref="L137:L158" si="25">F137*$L$8</f>
        <v>2.2584210249703141</v>
      </c>
      <c r="M137" s="87">
        <f t="shared" ref="M137:M158" si="26">F137*$M$8</f>
        <v>0.30305276050548402</v>
      </c>
      <c r="N137" s="88">
        <f t="shared" ref="N137:N158" si="27">F137*$N$8</f>
        <v>0.78468725212502277</v>
      </c>
      <c r="O137" s="89">
        <f t="shared" ref="O137:R158" si="28">G137*K137*15*38</f>
        <v>26696681.233743843</v>
      </c>
      <c r="P137" s="89">
        <f t="shared" si="28"/>
        <v>1676453.172426709</v>
      </c>
      <c r="Q137" s="89">
        <f t="shared" si="28"/>
        <v>147089.04779151152</v>
      </c>
      <c r="R137" s="90">
        <f t="shared" si="28"/>
        <v>308617.49626077147</v>
      </c>
      <c r="S137" s="112">
        <v>3.7402798404598747</v>
      </c>
      <c r="T137" s="92">
        <v>0.23487578659691266</v>
      </c>
      <c r="U137" s="92">
        <v>2.0607587714372915E-2</v>
      </c>
      <c r="V137" s="92">
        <v>4.3238175920471418E-2</v>
      </c>
      <c r="W137" s="94">
        <v>0</v>
      </c>
      <c r="X137" s="95">
        <v>0.23202161050793757</v>
      </c>
      <c r="Y137" s="96">
        <f t="shared" ref="Y137:Y158" si="29">SUM(O137:R137)</f>
        <v>28828840.950222831</v>
      </c>
      <c r="Z137" s="88">
        <f t="shared" ref="Z137:Z158" si="30">ROUND(Y137/(G137*15*38)+W137,2)</f>
        <v>4.04</v>
      </c>
      <c r="AA137" s="97">
        <v>25171344.66</v>
      </c>
      <c r="AB137" s="98">
        <v>3.7000631578947369</v>
      </c>
      <c r="AC137" s="98">
        <v>3515.06</v>
      </c>
      <c r="AD137" s="98">
        <v>3.7000631578947369</v>
      </c>
      <c r="AE137" s="97">
        <v>25979000</v>
      </c>
      <c r="AF137" s="98">
        <v>3.6397306887902072</v>
      </c>
      <c r="AG137" s="99">
        <v>-0.05</v>
      </c>
      <c r="AH137" s="100">
        <v>0.22942719219823965</v>
      </c>
      <c r="AI137" s="101">
        <v>0</v>
      </c>
      <c r="AJ137" s="114">
        <v>0</v>
      </c>
      <c r="AK137" s="115">
        <v>0</v>
      </c>
      <c r="AL137" s="104">
        <v>0</v>
      </c>
      <c r="AM137" s="105">
        <v>173188.58190343971</v>
      </c>
      <c r="AN137" s="106">
        <v>329339.35000000003</v>
      </c>
      <c r="AO137" s="107">
        <f t="shared" si="22"/>
        <v>2.4264205569960576E-2</v>
      </c>
      <c r="AP137" s="108">
        <f t="shared" si="22"/>
        <v>4.6141365688487597E-2</v>
      </c>
      <c r="AQ137" s="21"/>
      <c r="AR137" s="109">
        <v>4.04</v>
      </c>
      <c r="AS137" s="110">
        <v>28835968.639999997</v>
      </c>
    </row>
    <row r="138" spans="1:45" s="22" customFormat="1" ht="15.75" x14ac:dyDescent="0.25">
      <c r="A138" s="79" t="s">
        <v>131</v>
      </c>
      <c r="B138" s="111">
        <v>861</v>
      </c>
      <c r="C138" s="81" t="s">
        <v>140</v>
      </c>
      <c r="D138" s="82">
        <v>1</v>
      </c>
      <c r="E138" s="82">
        <v>1.9193664506839454</v>
      </c>
      <c r="F138" s="83">
        <f t="shared" si="23"/>
        <v>1.0919366450683945</v>
      </c>
      <c r="G138" s="84">
        <v>4308.6709700000001</v>
      </c>
      <c r="H138" s="156">
        <v>990.99432309999997</v>
      </c>
      <c r="I138" s="154">
        <v>891.89489078999998</v>
      </c>
      <c r="J138" s="85">
        <v>310</v>
      </c>
      <c r="K138" s="86">
        <f t="shared" si="24"/>
        <v>3.8495335143373168</v>
      </c>
      <c r="L138" s="87">
        <f t="shared" si="25"/>
        <v>2.3243895633323337</v>
      </c>
      <c r="M138" s="87">
        <f t="shared" si="26"/>
        <v>0.31190493972099798</v>
      </c>
      <c r="N138" s="88">
        <f t="shared" si="27"/>
        <v>0.8076079876839195</v>
      </c>
      <c r="O138" s="89">
        <f t="shared" si="28"/>
        <v>9454232.7817223463</v>
      </c>
      <c r="P138" s="89">
        <f t="shared" si="28"/>
        <v>1312970.4113030813</v>
      </c>
      <c r="Q138" s="89">
        <f t="shared" si="28"/>
        <v>158566.26062511298</v>
      </c>
      <c r="R138" s="90">
        <f t="shared" si="28"/>
        <v>142704.33142374858</v>
      </c>
      <c r="S138" s="112">
        <v>3.8495335143373168</v>
      </c>
      <c r="T138" s="92">
        <v>0.53460959956643661</v>
      </c>
      <c r="U138" s="92">
        <v>6.4564322522246559E-2</v>
      </c>
      <c r="V138" s="92">
        <v>5.8105730960935964E-2</v>
      </c>
      <c r="W138" s="94">
        <v>0</v>
      </c>
      <c r="X138" s="95">
        <v>0.37945542393044907</v>
      </c>
      <c r="Y138" s="96">
        <f t="shared" si="29"/>
        <v>11068473.785074288</v>
      </c>
      <c r="Z138" s="88">
        <f t="shared" si="30"/>
        <v>4.51</v>
      </c>
      <c r="AA138" s="97">
        <v>12250233.360000001</v>
      </c>
      <c r="AB138" s="98">
        <v>5.0038736842105269</v>
      </c>
      <c r="AC138" s="98">
        <v>4753.68</v>
      </c>
      <c r="AD138" s="98">
        <v>5.003873684210526</v>
      </c>
      <c r="AE138" s="97">
        <v>11917000</v>
      </c>
      <c r="AF138" s="98">
        <v>4.8523123927143699</v>
      </c>
      <c r="AG138" s="99">
        <v>-0.05</v>
      </c>
      <c r="AH138" s="100">
        <v>0.22942719219823965</v>
      </c>
      <c r="AI138" s="101">
        <v>0.10000000000000053</v>
      </c>
      <c r="AJ138" s="114">
        <v>0</v>
      </c>
      <c r="AK138" s="115">
        <v>245594.24529000185</v>
      </c>
      <c r="AL138" s="104">
        <v>0</v>
      </c>
      <c r="AM138" s="105">
        <v>197591.01546518074</v>
      </c>
      <c r="AN138" s="106">
        <v>266763.30711150001</v>
      </c>
      <c r="AO138" s="107">
        <f t="shared" si="22"/>
        <v>8.045425300249337E-2</v>
      </c>
      <c r="AP138" s="108">
        <f t="shared" si="22"/>
        <v>0.10861952681199977</v>
      </c>
      <c r="AQ138" s="21"/>
      <c r="AR138" s="109">
        <v>4.6100000000000003</v>
      </c>
      <c r="AS138" s="110">
        <v>11321894.707869003</v>
      </c>
    </row>
    <row r="139" spans="1:45" s="22" customFormat="1" ht="15.75" x14ac:dyDescent="0.25">
      <c r="A139" s="79" t="s">
        <v>131</v>
      </c>
      <c r="B139" s="111">
        <v>894</v>
      </c>
      <c r="C139" s="81" t="s">
        <v>141</v>
      </c>
      <c r="D139" s="82">
        <v>1</v>
      </c>
      <c r="E139" s="82">
        <v>2.0417893841219978</v>
      </c>
      <c r="F139" s="83">
        <f t="shared" si="23"/>
        <v>1.1041789384121998</v>
      </c>
      <c r="G139" s="84">
        <v>2991.6333333333337</v>
      </c>
      <c r="H139" s="156">
        <v>490.62786666666665</v>
      </c>
      <c r="I139" s="154">
        <v>293.18006666666668</v>
      </c>
      <c r="J139" s="85">
        <v>170</v>
      </c>
      <c r="K139" s="86">
        <f t="shared" si="24"/>
        <v>3.8926927202602717</v>
      </c>
      <c r="L139" s="87">
        <f t="shared" si="25"/>
        <v>2.3504495540910573</v>
      </c>
      <c r="M139" s="87">
        <f t="shared" si="26"/>
        <v>0.31540187499164019</v>
      </c>
      <c r="N139" s="88">
        <f t="shared" si="27"/>
        <v>0.81666251839930504</v>
      </c>
      <c r="O139" s="89">
        <f t="shared" si="28"/>
        <v>6637940.3000621432</v>
      </c>
      <c r="P139" s="89">
        <f t="shared" si="28"/>
        <v>657321.74874584854</v>
      </c>
      <c r="Q139" s="89">
        <f t="shared" si="28"/>
        <v>52707.639359999215</v>
      </c>
      <c r="R139" s="90">
        <f t="shared" si="28"/>
        <v>79134.598032892653</v>
      </c>
      <c r="S139" s="112">
        <v>3.8926927202602717</v>
      </c>
      <c r="T139" s="92">
        <v>0.38547372687093329</v>
      </c>
      <c r="U139" s="92">
        <v>3.090938374918073E-2</v>
      </c>
      <c r="V139" s="92">
        <v>4.6406966582763658E-2</v>
      </c>
      <c r="W139" s="94">
        <v>0</v>
      </c>
      <c r="X139" s="95">
        <v>0.4109384433331047</v>
      </c>
      <c r="Y139" s="96">
        <f t="shared" si="29"/>
        <v>7427104.2862008838</v>
      </c>
      <c r="Z139" s="88">
        <f t="shared" si="30"/>
        <v>4.3600000000000003</v>
      </c>
      <c r="AA139" s="97">
        <v>7522577.2000000002</v>
      </c>
      <c r="AB139" s="98">
        <v>4.3748631578947368</v>
      </c>
      <c r="AC139" s="98">
        <v>4156.12</v>
      </c>
      <c r="AD139" s="98">
        <v>4.3748631578947368</v>
      </c>
      <c r="AE139" s="97">
        <v>6877000</v>
      </c>
      <c r="AF139" s="98">
        <v>4.0328846942144487</v>
      </c>
      <c r="AG139" s="99">
        <v>-0.05</v>
      </c>
      <c r="AH139" s="100">
        <v>0.22942719219823965</v>
      </c>
      <c r="AI139" s="101">
        <v>0</v>
      </c>
      <c r="AJ139" s="114">
        <v>0</v>
      </c>
      <c r="AK139" s="115">
        <v>0</v>
      </c>
      <c r="AL139" s="104">
        <v>0</v>
      </c>
      <c r="AM139" s="105">
        <v>256163.73791147216</v>
      </c>
      <c r="AN139" s="106">
        <v>129580.76000000001</v>
      </c>
      <c r="AO139" s="107">
        <f t="shared" si="22"/>
        <v>0.15022230883174897</v>
      </c>
      <c r="AP139" s="108">
        <f t="shared" si="22"/>
        <v>7.5990150308081428E-2</v>
      </c>
      <c r="AQ139" s="21"/>
      <c r="AR139" s="109">
        <v>4.3600000000000003</v>
      </c>
      <c r="AS139" s="110">
        <v>7434807.160000002</v>
      </c>
    </row>
    <row r="140" spans="1:45" s="22" customFormat="1" ht="15.75" x14ac:dyDescent="0.25">
      <c r="A140" s="79" t="s">
        <v>131</v>
      </c>
      <c r="B140" s="111">
        <v>335</v>
      </c>
      <c r="C140" s="81" t="s">
        <v>142</v>
      </c>
      <c r="D140" s="82">
        <v>1.0122018986559222</v>
      </c>
      <c r="E140" s="82">
        <v>1.8906359111824416</v>
      </c>
      <c r="F140" s="83">
        <f t="shared" si="23"/>
        <v>1.098825110042982</v>
      </c>
      <c r="G140" s="84">
        <v>4912.0999999999995</v>
      </c>
      <c r="H140" s="156">
        <v>1095.3982999999998</v>
      </c>
      <c r="I140" s="154">
        <v>1178.9039999999998</v>
      </c>
      <c r="J140" s="85">
        <v>310</v>
      </c>
      <c r="K140" s="86">
        <f t="shared" si="24"/>
        <v>3.8738182353435913</v>
      </c>
      <c r="L140" s="87">
        <f t="shared" si="25"/>
        <v>2.339052937958165</v>
      </c>
      <c r="M140" s="87">
        <f t="shared" si="26"/>
        <v>0.31387258707707177</v>
      </c>
      <c r="N140" s="88">
        <f t="shared" si="27"/>
        <v>0.81270276984136725</v>
      </c>
      <c r="O140" s="89">
        <f t="shared" si="28"/>
        <v>10846292.055683814</v>
      </c>
      <c r="P140" s="89">
        <f t="shared" si="28"/>
        <v>1460450.9287541462</v>
      </c>
      <c r="Q140" s="89">
        <f t="shared" si="28"/>
        <v>210914.61958543965</v>
      </c>
      <c r="R140" s="90">
        <f t="shared" si="28"/>
        <v>143604.57943096961</v>
      </c>
      <c r="S140" s="112">
        <v>3.8738182353435917</v>
      </c>
      <c r="T140" s="92">
        <v>0.52160880516467067</v>
      </c>
      <c r="U140" s="92">
        <v>7.5329420898497201E-2</v>
      </c>
      <c r="V140" s="92">
        <v>5.1289236507974963E-2</v>
      </c>
      <c r="W140" s="94">
        <v>0</v>
      </c>
      <c r="X140" s="95">
        <v>0.40669953719781304</v>
      </c>
      <c r="Y140" s="96">
        <f t="shared" si="29"/>
        <v>12661262.18345437</v>
      </c>
      <c r="Z140" s="88">
        <f t="shared" si="30"/>
        <v>4.5199999999999996</v>
      </c>
      <c r="AA140" s="97">
        <v>11239494.280000001</v>
      </c>
      <c r="AB140" s="98">
        <v>4.1137157894736847</v>
      </c>
      <c r="AC140" s="98">
        <v>3908.03</v>
      </c>
      <c r="AD140" s="98">
        <v>4.1137157894736847</v>
      </c>
      <c r="AE140" s="97">
        <v>10998000</v>
      </c>
      <c r="AF140" s="98">
        <v>3.9280016372030828</v>
      </c>
      <c r="AG140" s="99">
        <v>-0.05</v>
      </c>
      <c r="AH140" s="100">
        <v>0.22942719219823965</v>
      </c>
      <c r="AI140" s="101">
        <v>0</v>
      </c>
      <c r="AJ140" s="114">
        <v>0</v>
      </c>
      <c r="AK140" s="115">
        <v>0</v>
      </c>
      <c r="AL140" s="104">
        <v>0</v>
      </c>
      <c r="AM140" s="105">
        <v>1259249.4279630836</v>
      </c>
      <c r="AN140" s="106">
        <v>333729.86999999994</v>
      </c>
      <c r="AO140" s="107">
        <f t="shared" si="22"/>
        <v>0.4497484828774358</v>
      </c>
      <c r="AP140" s="108">
        <f t="shared" si="22"/>
        <v>0.11919362390830805</v>
      </c>
      <c r="AQ140" s="21"/>
      <c r="AR140" s="109">
        <v>4.5199999999999996</v>
      </c>
      <c r="AS140" s="110">
        <v>12655534.439999999</v>
      </c>
    </row>
    <row r="141" spans="1:45" s="22" customFormat="1" ht="15.75" x14ac:dyDescent="0.25">
      <c r="A141" s="79" t="s">
        <v>131</v>
      </c>
      <c r="B141" s="111">
        <v>937</v>
      </c>
      <c r="C141" s="81" t="s">
        <v>143</v>
      </c>
      <c r="D141" s="82">
        <v>1.025307427610908</v>
      </c>
      <c r="E141" s="82">
        <v>1.3998325621959167</v>
      </c>
      <c r="F141" s="83">
        <f t="shared" si="23"/>
        <v>1.0602291983083181</v>
      </c>
      <c r="G141" s="84">
        <v>8526</v>
      </c>
      <c r="H141" s="156">
        <v>775.86599999999987</v>
      </c>
      <c r="I141" s="154">
        <v>835.54799999999989</v>
      </c>
      <c r="J141" s="85">
        <v>450</v>
      </c>
      <c r="K141" s="86">
        <f t="shared" si="24"/>
        <v>3.7377514988621101</v>
      </c>
      <c r="L141" s="87">
        <f t="shared" si="25"/>
        <v>2.2568943852357868</v>
      </c>
      <c r="M141" s="87">
        <f t="shared" si="26"/>
        <v>0.30284790393501704</v>
      </c>
      <c r="N141" s="88">
        <f t="shared" si="27"/>
        <v>0.78415682191514324</v>
      </c>
      <c r="O141" s="89">
        <f t="shared" si="28"/>
        <v>18164799.489200059</v>
      </c>
      <c r="P141" s="89">
        <f t="shared" si="28"/>
        <v>998097.14288434875</v>
      </c>
      <c r="Q141" s="89">
        <f t="shared" si="28"/>
        <v>144235.05744914449</v>
      </c>
      <c r="R141" s="90">
        <f t="shared" si="28"/>
        <v>201136.22482123424</v>
      </c>
      <c r="S141" s="112">
        <v>3.7377514988621106</v>
      </c>
      <c r="T141" s="92">
        <v>0.20537738905645656</v>
      </c>
      <c r="U141" s="92">
        <v>2.9679094585631668E-2</v>
      </c>
      <c r="V141" s="92">
        <v>4.1387587363571954E-2</v>
      </c>
      <c r="W141" s="94">
        <v>9.3549161418573945E-2</v>
      </c>
      <c r="X141" s="95">
        <v>0.22803727855420775</v>
      </c>
      <c r="Y141" s="96">
        <f t="shared" si="29"/>
        <v>19508267.914354786</v>
      </c>
      <c r="Z141" s="88">
        <f t="shared" si="30"/>
        <v>4.1100000000000003</v>
      </c>
      <c r="AA141" s="97">
        <v>21167852.48</v>
      </c>
      <c r="AB141" s="98">
        <v>4.3853473684210531</v>
      </c>
      <c r="AC141" s="98">
        <v>4166.08</v>
      </c>
      <c r="AD141" s="98">
        <v>4.3853473684210522</v>
      </c>
      <c r="AE141" s="97">
        <v>22181000</v>
      </c>
      <c r="AF141" s="98">
        <v>4.5641608125403819</v>
      </c>
      <c r="AG141" s="99">
        <v>-0.05</v>
      </c>
      <c r="AH141" s="100">
        <v>0.22942719219823965</v>
      </c>
      <c r="AI141" s="101">
        <v>0.22999999999999954</v>
      </c>
      <c r="AJ141" s="114">
        <v>0</v>
      </c>
      <c r="AK141" s="115">
        <v>1117758.5999999978</v>
      </c>
      <c r="AL141" s="104">
        <v>0</v>
      </c>
      <c r="AM141" s="105">
        <v>839706.72217315226</v>
      </c>
      <c r="AN141" s="106">
        <v>169709.7099999999</v>
      </c>
      <c r="AO141" s="107">
        <f t="shared" si="22"/>
        <v>0.17278556040617807</v>
      </c>
      <c r="AP141" s="108">
        <f t="shared" si="22"/>
        <v>3.4920986785518783E-2</v>
      </c>
      <c r="AQ141" s="21"/>
      <c r="AR141" s="109">
        <v>4.34</v>
      </c>
      <c r="AS141" s="110">
        <v>21091618.800000001</v>
      </c>
    </row>
    <row r="142" spans="1:45" s="22" customFormat="1" ht="15.75" x14ac:dyDescent="0.25">
      <c r="A142" s="79" t="s">
        <v>131</v>
      </c>
      <c r="B142" s="111">
        <v>336</v>
      </c>
      <c r="C142" s="81" t="s">
        <v>144</v>
      </c>
      <c r="D142" s="82">
        <v>1.0122018986559222</v>
      </c>
      <c r="E142" s="82">
        <v>2.1737810066103802</v>
      </c>
      <c r="F142" s="83">
        <f t="shared" si="23"/>
        <v>1.1271396195857757</v>
      </c>
      <c r="G142" s="84">
        <v>4424.0648616666658</v>
      </c>
      <c r="H142" s="156">
        <v>1048.5033722149999</v>
      </c>
      <c r="I142" s="154">
        <v>1203.3456423733332</v>
      </c>
      <c r="J142" s="85">
        <v>270</v>
      </c>
      <c r="K142" s="86">
        <f t="shared" si="24"/>
        <v>3.9736387276031775</v>
      </c>
      <c r="L142" s="87">
        <f t="shared" si="25"/>
        <v>2.3993256202327133</v>
      </c>
      <c r="M142" s="87">
        <f t="shared" si="26"/>
        <v>0.32196045136119561</v>
      </c>
      <c r="N142" s="88">
        <f t="shared" si="27"/>
        <v>0.8336444830601597</v>
      </c>
      <c r="O142" s="89">
        <f t="shared" si="28"/>
        <v>10020392.216615824</v>
      </c>
      <c r="P142" s="89">
        <f t="shared" si="28"/>
        <v>1433949.5721978324</v>
      </c>
      <c r="Q142" s="89">
        <f t="shared" si="28"/>
        <v>220834.93251236636</v>
      </c>
      <c r="R142" s="90">
        <f t="shared" si="28"/>
        <v>128297.88594295859</v>
      </c>
      <c r="S142" s="112">
        <v>3.9736387276031779</v>
      </c>
      <c r="T142" s="92">
        <v>0.56864017199515304</v>
      </c>
      <c r="U142" s="92">
        <v>8.7573242770245224E-2</v>
      </c>
      <c r="V142" s="92">
        <v>5.0877194947238601E-2</v>
      </c>
      <c r="W142" s="94">
        <v>0</v>
      </c>
      <c r="X142" s="95">
        <v>0.52797908705313201</v>
      </c>
      <c r="Y142" s="96">
        <f t="shared" si="29"/>
        <v>11803474.607268982</v>
      </c>
      <c r="Z142" s="88">
        <f t="shared" si="30"/>
        <v>4.68</v>
      </c>
      <c r="AA142" s="97">
        <v>11099728.92</v>
      </c>
      <c r="AB142" s="98">
        <v>4.4223789473684212</v>
      </c>
      <c r="AC142" s="98">
        <v>4201.26</v>
      </c>
      <c r="AD142" s="98">
        <v>4.4223789473684212</v>
      </c>
      <c r="AE142" s="97">
        <v>11651031.999999998</v>
      </c>
      <c r="AF142" s="98">
        <v>4.6202774273619944</v>
      </c>
      <c r="AG142" s="99">
        <v>-0.05</v>
      </c>
      <c r="AH142" s="100">
        <v>0.22942719219823965</v>
      </c>
      <c r="AI142" s="101">
        <v>0</v>
      </c>
      <c r="AJ142" s="114">
        <v>0</v>
      </c>
      <c r="AK142" s="115">
        <v>0</v>
      </c>
      <c r="AL142" s="104">
        <v>0</v>
      </c>
      <c r="AM142" s="105">
        <v>1168851.9457704667</v>
      </c>
      <c r="AN142" s="106">
        <v>285607.458728</v>
      </c>
      <c r="AO142" s="107">
        <f t="shared" si="22"/>
        <v>0.46351432739790205</v>
      </c>
      <c r="AP142" s="108">
        <f t="shared" si="22"/>
        <v>0.11325912542744719</v>
      </c>
      <c r="AQ142" s="21"/>
      <c r="AR142" s="109">
        <v>4.68</v>
      </c>
      <c r="AS142" s="110">
        <v>11801635.424981995</v>
      </c>
    </row>
    <row r="143" spans="1:45" s="22" customFormat="1" ht="15.75" x14ac:dyDescent="0.25">
      <c r="A143" s="79" t="s">
        <v>131</v>
      </c>
      <c r="B143" s="111">
        <v>885</v>
      </c>
      <c r="C143" s="81" t="s">
        <v>145</v>
      </c>
      <c r="D143" s="82">
        <v>1</v>
      </c>
      <c r="E143" s="82">
        <v>1.48328116389985</v>
      </c>
      <c r="F143" s="83">
        <f t="shared" si="23"/>
        <v>1.0483281163899849</v>
      </c>
      <c r="G143" s="84">
        <v>8747.6763150000043</v>
      </c>
      <c r="H143" s="156">
        <v>1075.9641867450007</v>
      </c>
      <c r="I143" s="154">
        <v>717.30945783000027</v>
      </c>
      <c r="J143" s="85">
        <v>470</v>
      </c>
      <c r="K143" s="86">
        <f t="shared" si="24"/>
        <v>3.6957952059687367</v>
      </c>
      <c r="L143" s="87">
        <f t="shared" si="25"/>
        <v>2.2315607262471699</v>
      </c>
      <c r="M143" s="87">
        <f t="shared" si="26"/>
        <v>0.29944843359475765</v>
      </c>
      <c r="N143" s="88">
        <f t="shared" si="27"/>
        <v>0.77535465480889643</v>
      </c>
      <c r="O143" s="89">
        <f t="shared" si="28"/>
        <v>18427883.507355671</v>
      </c>
      <c r="P143" s="89">
        <f t="shared" si="28"/>
        <v>1368615.270533513</v>
      </c>
      <c r="Q143" s="89">
        <f t="shared" si="28"/>
        <v>122434.40032344211</v>
      </c>
      <c r="R143" s="90">
        <f t="shared" si="28"/>
        <v>207717.51202330337</v>
      </c>
      <c r="S143" s="112">
        <v>3.6957952059687367</v>
      </c>
      <c r="T143" s="92">
        <v>0.27448196932840191</v>
      </c>
      <c r="U143" s="92">
        <v>2.4554771554770122E-2</v>
      </c>
      <c r="V143" s="92">
        <v>4.1658684505198357E-2</v>
      </c>
      <c r="W143" s="94">
        <v>0</v>
      </c>
      <c r="X143" s="95">
        <v>0.18608295054707868</v>
      </c>
      <c r="Y143" s="96">
        <f t="shared" si="29"/>
        <v>20126650.690235931</v>
      </c>
      <c r="Z143" s="88">
        <f t="shared" si="30"/>
        <v>4.04</v>
      </c>
      <c r="AA143" s="97">
        <v>16486903.800000001</v>
      </c>
      <c r="AB143" s="98">
        <v>3.3995368421052632</v>
      </c>
      <c r="AC143" s="98">
        <v>3229.56</v>
      </c>
      <c r="AD143" s="98">
        <v>3.3995368421052627</v>
      </c>
      <c r="AE143" s="97">
        <v>16486999.999999998</v>
      </c>
      <c r="AF143" s="98">
        <v>3.3065422589894666</v>
      </c>
      <c r="AG143" s="99">
        <v>-0.05</v>
      </c>
      <c r="AH143" s="100">
        <v>0.22942719219823965</v>
      </c>
      <c r="AI143" s="101">
        <v>0</v>
      </c>
      <c r="AJ143" s="114">
        <v>0</v>
      </c>
      <c r="AK143" s="115">
        <v>0</v>
      </c>
      <c r="AL143" s="104">
        <v>0</v>
      </c>
      <c r="AM143" s="105">
        <v>78429.441084634003</v>
      </c>
      <c r="AN143" s="106">
        <v>256553.3900000001</v>
      </c>
      <c r="AO143" s="107">
        <f t="shared" si="22"/>
        <v>1.5729378376615942E-2</v>
      </c>
      <c r="AP143" s="108">
        <f t="shared" si="22"/>
        <v>5.1452940239097841E-2</v>
      </c>
      <c r="AQ143" s="21"/>
      <c r="AR143" s="109">
        <v>4.04</v>
      </c>
      <c r="AS143" s="110">
        <v>20144149.018182009</v>
      </c>
    </row>
    <row r="144" spans="1:45" s="22" customFormat="1" ht="15.75" x14ac:dyDescent="0.25">
      <c r="A144" s="79" t="s">
        <v>146</v>
      </c>
      <c r="B144" s="111">
        <v>370</v>
      </c>
      <c r="C144" s="81" t="s">
        <v>147</v>
      </c>
      <c r="D144" s="82">
        <v>1</v>
      </c>
      <c r="E144" s="82">
        <v>1.46742587865698</v>
      </c>
      <c r="F144" s="83">
        <f t="shared" si="23"/>
        <v>1.046742587865698</v>
      </c>
      <c r="G144" s="84">
        <v>3919.6666666666656</v>
      </c>
      <c r="H144" s="156">
        <v>834.88899999999978</v>
      </c>
      <c r="I144" s="154">
        <v>207.74233333333325</v>
      </c>
      <c r="J144" s="85">
        <v>310</v>
      </c>
      <c r="K144" s="86">
        <f t="shared" si="24"/>
        <v>3.6902055545729837</v>
      </c>
      <c r="L144" s="87">
        <f t="shared" si="25"/>
        <v>2.2281856348708864</v>
      </c>
      <c r="M144" s="87">
        <f t="shared" si="26"/>
        <v>0.29899553719181415</v>
      </c>
      <c r="N144" s="88">
        <f t="shared" si="27"/>
        <v>0.77418198100341695</v>
      </c>
      <c r="O144" s="89">
        <f t="shared" si="28"/>
        <v>8244694.1520825038</v>
      </c>
      <c r="P144" s="89">
        <f t="shared" si="28"/>
        <v>1060363.9756116797</v>
      </c>
      <c r="Q144" s="89">
        <f t="shared" si="28"/>
        <v>35404.997414914113</v>
      </c>
      <c r="R144" s="90">
        <f t="shared" si="28"/>
        <v>136797.95604330377</v>
      </c>
      <c r="S144" s="112">
        <v>3.6902055545729833</v>
      </c>
      <c r="T144" s="92">
        <v>0.47460354022749895</v>
      </c>
      <c r="U144" s="92">
        <v>1.5846763471166151E-2</v>
      </c>
      <c r="V144" s="92">
        <v>6.1228781557375461E-2</v>
      </c>
      <c r="W144" s="94">
        <v>0</v>
      </c>
      <c r="X144" s="95">
        <v>0.18942256462273832</v>
      </c>
      <c r="Y144" s="96">
        <f t="shared" si="29"/>
        <v>9477261.0811524019</v>
      </c>
      <c r="Z144" s="88">
        <f t="shared" si="30"/>
        <v>4.24</v>
      </c>
      <c r="AA144" s="97">
        <v>8752908.3200000003</v>
      </c>
      <c r="AB144" s="98">
        <v>3.9851157894736842</v>
      </c>
      <c r="AC144" s="98">
        <v>3785.86</v>
      </c>
      <c r="AD144" s="98">
        <v>3.9851157894736842</v>
      </c>
      <c r="AE144" s="97">
        <v>8753000</v>
      </c>
      <c r="AF144" s="98">
        <v>3.9177158816762989</v>
      </c>
      <c r="AG144" s="99">
        <v>-0.05</v>
      </c>
      <c r="AH144" s="100">
        <v>0.22942719219823965</v>
      </c>
      <c r="AI144" s="101">
        <v>0</v>
      </c>
      <c r="AJ144" s="114">
        <v>0</v>
      </c>
      <c r="AK144" s="115">
        <v>0</v>
      </c>
      <c r="AL144" s="104">
        <v>0</v>
      </c>
      <c r="AM144" s="105">
        <v>0</v>
      </c>
      <c r="AN144" s="106">
        <v>163738.20000000001</v>
      </c>
      <c r="AO144" s="107">
        <f t="shared" si="22"/>
        <v>0</v>
      </c>
      <c r="AP144" s="108">
        <f t="shared" si="22"/>
        <v>7.3286844119397926E-2</v>
      </c>
      <c r="AQ144" s="21"/>
      <c r="AR144" s="109">
        <v>4.24</v>
      </c>
      <c r="AS144" s="110">
        <v>9473050.3999999966</v>
      </c>
    </row>
    <row r="145" spans="1:45" s="22" customFormat="1" ht="15.75" x14ac:dyDescent="0.25">
      <c r="A145" s="79" t="s">
        <v>146</v>
      </c>
      <c r="B145" s="111">
        <v>380</v>
      </c>
      <c r="C145" s="81" t="s">
        <v>148</v>
      </c>
      <c r="D145" s="82">
        <v>1.0005836671810422</v>
      </c>
      <c r="E145" s="82">
        <v>2.1297070449240096</v>
      </c>
      <c r="F145" s="83">
        <f t="shared" si="23"/>
        <v>1.1134376382372346</v>
      </c>
      <c r="G145" s="84">
        <v>10325.966666666673</v>
      </c>
      <c r="H145" s="156">
        <v>1899.9778666666678</v>
      </c>
      <c r="I145" s="154">
        <v>4398.8618000000033</v>
      </c>
      <c r="J145" s="85">
        <v>650</v>
      </c>
      <c r="K145" s="86">
        <f t="shared" si="24"/>
        <v>3.925333510764585</v>
      </c>
      <c r="L145" s="87">
        <f t="shared" si="25"/>
        <v>2.3701584129708593</v>
      </c>
      <c r="M145" s="87">
        <f t="shared" si="26"/>
        <v>0.31804656525262265</v>
      </c>
      <c r="N145" s="88">
        <f t="shared" si="27"/>
        <v>0.82351035152958474</v>
      </c>
      <c r="O145" s="89">
        <f t="shared" si="28"/>
        <v>23103731.90299172</v>
      </c>
      <c r="P145" s="89">
        <f t="shared" si="28"/>
        <v>2566851.659328904</v>
      </c>
      <c r="Q145" s="89">
        <f t="shared" si="28"/>
        <v>797454.44531125296</v>
      </c>
      <c r="R145" s="90">
        <f t="shared" si="28"/>
        <v>305110.58524171112</v>
      </c>
      <c r="S145" s="112">
        <v>3.925333510764585</v>
      </c>
      <c r="T145" s="92">
        <v>0.43610914798663808</v>
      </c>
      <c r="U145" s="92">
        <v>0.13548783679761725</v>
      </c>
      <c r="V145" s="92">
        <v>5.1838413368326758E-2</v>
      </c>
      <c r="W145" s="94">
        <v>2.4841377940981957E-2</v>
      </c>
      <c r="X145" s="95">
        <v>0.46343107525217686</v>
      </c>
      <c r="Y145" s="96">
        <f t="shared" si="29"/>
        <v>26773148.592873588</v>
      </c>
      <c r="Z145" s="88">
        <f t="shared" si="30"/>
        <v>4.57</v>
      </c>
      <c r="AA145" s="97">
        <v>30687776.860000003</v>
      </c>
      <c r="AB145" s="98">
        <v>5.1875578947368428</v>
      </c>
      <c r="AC145" s="98">
        <v>4928.18</v>
      </c>
      <c r="AD145" s="98">
        <v>5.1875578947368419</v>
      </c>
      <c r="AE145" s="97">
        <v>29910400</v>
      </c>
      <c r="AF145" s="98">
        <v>5.0817892076201661</v>
      </c>
      <c r="AG145" s="99">
        <v>-0.05</v>
      </c>
      <c r="AH145" s="100">
        <v>0.22942719219823965</v>
      </c>
      <c r="AI145" s="101">
        <v>0.25999999999999979</v>
      </c>
      <c r="AJ145" s="114">
        <v>0</v>
      </c>
      <c r="AK145" s="115">
        <v>1530308.2599999979</v>
      </c>
      <c r="AL145" s="104">
        <v>0</v>
      </c>
      <c r="AM145" s="105">
        <v>1166977.845601436</v>
      </c>
      <c r="AN145" s="106">
        <v>342108.1100000001</v>
      </c>
      <c r="AO145" s="107">
        <f t="shared" si="22"/>
        <v>0.19827001381824416</v>
      </c>
      <c r="AP145" s="108">
        <f t="shared" si="22"/>
        <v>5.8124307974394628E-2</v>
      </c>
      <c r="AQ145" s="21"/>
      <c r="AR145" s="109">
        <v>4.83</v>
      </c>
      <c r="AS145" s="110">
        <v>28428418.830000017</v>
      </c>
    </row>
    <row r="146" spans="1:45" s="22" customFormat="1" ht="15.75" x14ac:dyDescent="0.25">
      <c r="A146" s="79" t="s">
        <v>146</v>
      </c>
      <c r="B146" s="111">
        <v>381</v>
      </c>
      <c r="C146" s="81" t="s">
        <v>149</v>
      </c>
      <c r="D146" s="82">
        <v>1.0005836671810422</v>
      </c>
      <c r="E146" s="82">
        <v>1.84909731623384</v>
      </c>
      <c r="F146" s="83">
        <f t="shared" si="23"/>
        <v>1.0853766653682178</v>
      </c>
      <c r="G146" s="84">
        <v>3690.0000000000023</v>
      </c>
      <c r="H146" s="156">
        <v>546.12000000000046</v>
      </c>
      <c r="I146" s="154">
        <v>616.23000000000036</v>
      </c>
      <c r="J146" s="85">
        <v>200</v>
      </c>
      <c r="K146" s="86">
        <f t="shared" si="24"/>
        <v>3.8264068413538115</v>
      </c>
      <c r="L146" s="87">
        <f t="shared" si="25"/>
        <v>2.3104254305050049</v>
      </c>
      <c r="M146" s="87">
        <f t="shared" si="26"/>
        <v>0.31003112214907608</v>
      </c>
      <c r="N146" s="88">
        <f t="shared" si="27"/>
        <v>0.80275615673856715</v>
      </c>
      <c r="O146" s="89">
        <f t="shared" si="28"/>
        <v>8048081.5094194766</v>
      </c>
      <c r="P146" s="89">
        <f t="shared" si="28"/>
        <v>719208.6355812148</v>
      </c>
      <c r="Q146" s="89">
        <f t="shared" si="28"/>
        <v>108898.7726890974</v>
      </c>
      <c r="R146" s="90">
        <f t="shared" si="28"/>
        <v>91514.201868196658</v>
      </c>
      <c r="S146" s="112">
        <v>3.8264068413538115</v>
      </c>
      <c r="T146" s="92">
        <v>0.34194296371474076</v>
      </c>
      <c r="U146" s="92">
        <v>5.1775197398895696E-2</v>
      </c>
      <c r="V146" s="92">
        <v>4.350981879341824E-2</v>
      </c>
      <c r="W146" s="94">
        <v>0</v>
      </c>
      <c r="X146" s="95">
        <v>0.33538119530474342</v>
      </c>
      <c r="Y146" s="96">
        <f t="shared" si="29"/>
        <v>8967703.1195579842</v>
      </c>
      <c r="Z146" s="88">
        <f t="shared" si="30"/>
        <v>4.26</v>
      </c>
      <c r="AA146" s="97">
        <v>8647481.459999999</v>
      </c>
      <c r="AB146" s="98">
        <v>4.1507578947368415</v>
      </c>
      <c r="AC146" s="98">
        <v>3943.22</v>
      </c>
      <c r="AD146" s="98">
        <v>4.1507578947368415</v>
      </c>
      <c r="AE146" s="97">
        <v>9491000</v>
      </c>
      <c r="AF146" s="98">
        <v>4.5124328436266792</v>
      </c>
      <c r="AG146" s="99">
        <v>-0.05</v>
      </c>
      <c r="AH146" s="100">
        <v>0.22942719219823965</v>
      </c>
      <c r="AI146" s="101">
        <v>3.0000000000000249E-2</v>
      </c>
      <c r="AJ146" s="114">
        <v>0</v>
      </c>
      <c r="AK146" s="115">
        <v>63099</v>
      </c>
      <c r="AL146" s="104">
        <v>0</v>
      </c>
      <c r="AM146" s="105">
        <v>0</v>
      </c>
      <c r="AN146" s="106">
        <v>124777.37000000001</v>
      </c>
      <c r="AO146" s="107">
        <f t="shared" si="22"/>
        <v>0</v>
      </c>
      <c r="AP146" s="108">
        <f t="shared" si="22"/>
        <v>5.9324570912375758E-2</v>
      </c>
      <c r="AQ146" s="21"/>
      <c r="AR146" s="109">
        <v>4.29</v>
      </c>
      <c r="AS146" s="110">
        <v>9023157.0000000056</v>
      </c>
    </row>
    <row r="147" spans="1:45" s="22" customFormat="1" ht="15.75" x14ac:dyDescent="0.25">
      <c r="A147" s="79" t="s">
        <v>146</v>
      </c>
      <c r="B147" s="111">
        <v>371</v>
      </c>
      <c r="C147" s="81" t="s">
        <v>150</v>
      </c>
      <c r="D147" s="82">
        <v>1</v>
      </c>
      <c r="E147" s="82">
        <v>2.2008647008774056</v>
      </c>
      <c r="F147" s="83">
        <f t="shared" si="23"/>
        <v>1.1200864700877406</v>
      </c>
      <c r="G147" s="84">
        <v>4832.4666666666681</v>
      </c>
      <c r="H147" s="156">
        <v>869.84400000000039</v>
      </c>
      <c r="I147" s="154">
        <v>473.58173333333355</v>
      </c>
      <c r="J147" s="85">
        <v>300</v>
      </c>
      <c r="K147" s="86">
        <f t="shared" si="24"/>
        <v>3.9487734247516402</v>
      </c>
      <c r="L147" s="87">
        <f t="shared" si="25"/>
        <v>2.3843116840708505</v>
      </c>
      <c r="M147" s="87">
        <f t="shared" si="26"/>
        <v>0.31994576289097765</v>
      </c>
      <c r="N147" s="88">
        <f t="shared" si="27"/>
        <v>0.82842789847288711</v>
      </c>
      <c r="O147" s="89">
        <f t="shared" si="28"/>
        <v>10876920.091118943</v>
      </c>
      <c r="P147" s="89">
        <f t="shared" si="28"/>
        <v>1182168.1511357876</v>
      </c>
      <c r="Q147" s="89">
        <f t="shared" si="28"/>
        <v>86366.667308662014</v>
      </c>
      <c r="R147" s="90">
        <f t="shared" si="28"/>
        <v>141661.1706388637</v>
      </c>
      <c r="S147" s="112">
        <v>3.9487734247516402</v>
      </c>
      <c r="T147" s="92">
        <v>0.42917610313275312</v>
      </c>
      <c r="U147" s="92">
        <v>3.1354684763315814E-2</v>
      </c>
      <c r="V147" s="92">
        <v>5.1428884394829288E-2</v>
      </c>
      <c r="W147" s="94">
        <v>0</v>
      </c>
      <c r="X147" s="95">
        <v>0.47824315883882784</v>
      </c>
      <c r="Y147" s="96">
        <f t="shared" si="29"/>
        <v>12287116.080202255</v>
      </c>
      <c r="Z147" s="88">
        <f t="shared" si="30"/>
        <v>4.46</v>
      </c>
      <c r="AA147" s="97">
        <v>10653802.65</v>
      </c>
      <c r="AB147" s="98">
        <v>3.8737578947368423</v>
      </c>
      <c r="AC147" s="98">
        <v>3680.07</v>
      </c>
      <c r="AD147" s="98">
        <v>3.8737578947368418</v>
      </c>
      <c r="AE147" s="97">
        <v>10654000</v>
      </c>
      <c r="AF147" s="98">
        <v>3.8678441796823084</v>
      </c>
      <c r="AG147" s="99">
        <v>-0.05</v>
      </c>
      <c r="AH147" s="100">
        <v>0.22942719219823965</v>
      </c>
      <c r="AI147" s="101">
        <v>0</v>
      </c>
      <c r="AJ147" s="114">
        <v>0</v>
      </c>
      <c r="AK147" s="115">
        <v>0</v>
      </c>
      <c r="AL147" s="104">
        <v>0</v>
      </c>
      <c r="AM147" s="105">
        <v>0</v>
      </c>
      <c r="AN147" s="106">
        <v>220482.65000000005</v>
      </c>
      <c r="AO147" s="107">
        <f t="shared" si="22"/>
        <v>0</v>
      </c>
      <c r="AP147" s="108">
        <f t="shared" si="22"/>
        <v>8.0044352780498582E-2</v>
      </c>
      <c r="AQ147" s="21"/>
      <c r="AR147" s="109">
        <v>4.46</v>
      </c>
      <c r="AS147" s="110">
        <v>12285096.760000004</v>
      </c>
    </row>
    <row r="148" spans="1:45" s="22" customFormat="1" ht="15.75" x14ac:dyDescent="0.25">
      <c r="A148" s="79" t="s">
        <v>146</v>
      </c>
      <c r="B148" s="111">
        <v>811</v>
      </c>
      <c r="C148" s="81" t="s">
        <v>151</v>
      </c>
      <c r="D148" s="82">
        <v>1</v>
      </c>
      <c r="E148" s="82">
        <v>1.4741409778126842</v>
      </c>
      <c r="F148" s="83">
        <f t="shared" si="23"/>
        <v>1.0474140977812685</v>
      </c>
      <c r="G148" s="84">
        <v>4580.3000000000011</v>
      </c>
      <c r="H148" s="156">
        <v>563.37690000000009</v>
      </c>
      <c r="I148" s="154">
        <v>174.0514</v>
      </c>
      <c r="J148" s="85">
        <v>210</v>
      </c>
      <c r="K148" s="86">
        <f t="shared" si="24"/>
        <v>3.6925729079692391</v>
      </c>
      <c r="L148" s="87">
        <f t="shared" si="25"/>
        <v>2.2296150682052063</v>
      </c>
      <c r="M148" s="87">
        <f t="shared" si="26"/>
        <v>0.29918734984017981</v>
      </c>
      <c r="N148" s="88">
        <f t="shared" si="27"/>
        <v>0.77467863689831074</v>
      </c>
      <c r="O148" s="89">
        <f t="shared" si="28"/>
        <v>9640462.263511762</v>
      </c>
      <c r="P148" s="89">
        <f t="shared" si="28"/>
        <v>715984.76643168065</v>
      </c>
      <c r="Q148" s="89">
        <f t="shared" si="28"/>
        <v>29682.166948124654</v>
      </c>
      <c r="R148" s="90">
        <f t="shared" si="28"/>
        <v>92729.032836727783</v>
      </c>
      <c r="S148" s="112">
        <v>3.6925729079692391</v>
      </c>
      <c r="T148" s="92">
        <v>0.27424265338924037</v>
      </c>
      <c r="U148" s="92">
        <v>1.136911929392683E-2</v>
      </c>
      <c r="V148" s="92">
        <v>3.551787301020571E-2</v>
      </c>
      <c r="W148" s="94">
        <v>0</v>
      </c>
      <c r="X148" s="95">
        <v>0.18169135373240675</v>
      </c>
      <c r="Y148" s="96">
        <f t="shared" si="29"/>
        <v>10478858.229728295</v>
      </c>
      <c r="Z148" s="88">
        <f t="shared" si="30"/>
        <v>4.01</v>
      </c>
      <c r="AA148" s="97">
        <v>11055211.219999999</v>
      </c>
      <c r="AB148" s="98">
        <v>4.4046421052631572</v>
      </c>
      <c r="AC148" s="98">
        <v>4184.41</v>
      </c>
      <c r="AD148" s="98">
        <v>4.4046421052631572</v>
      </c>
      <c r="AE148" s="97">
        <v>11062000</v>
      </c>
      <c r="AF148" s="98">
        <v>4.2370625382310418</v>
      </c>
      <c r="AG148" s="99">
        <v>-0.05</v>
      </c>
      <c r="AH148" s="100">
        <v>0.22942719219823965</v>
      </c>
      <c r="AI148" s="101">
        <v>2.0000000000000462E-2</v>
      </c>
      <c r="AJ148" s="114">
        <v>0</v>
      </c>
      <c r="AK148" s="115">
        <v>52215.420000001788</v>
      </c>
      <c r="AL148" s="104">
        <v>0</v>
      </c>
      <c r="AM148" s="105">
        <v>521817.8427213289</v>
      </c>
      <c r="AN148" s="106">
        <v>105704.79000000001</v>
      </c>
      <c r="AO148" s="107">
        <f t="shared" si="22"/>
        <v>0.19987116553743273</v>
      </c>
      <c r="AP148" s="108">
        <f t="shared" si="22"/>
        <v>4.0487959303975717E-2</v>
      </c>
      <c r="AQ148" s="21"/>
      <c r="AR148" s="109">
        <v>4.03</v>
      </c>
      <c r="AS148" s="110">
        <v>10521407.130000005</v>
      </c>
    </row>
    <row r="149" spans="1:45" s="22" customFormat="1" ht="15.75" x14ac:dyDescent="0.25">
      <c r="A149" s="79" t="s">
        <v>146</v>
      </c>
      <c r="B149" s="111">
        <v>810</v>
      </c>
      <c r="C149" s="81" t="s">
        <v>152</v>
      </c>
      <c r="D149" s="82">
        <v>1</v>
      </c>
      <c r="E149" s="82">
        <v>1.3452772713247876</v>
      </c>
      <c r="F149" s="83">
        <f t="shared" si="23"/>
        <v>1.0345277271324789</v>
      </c>
      <c r="G149" s="84">
        <v>4747.533333333331</v>
      </c>
      <c r="H149" s="156">
        <v>1144.1555333333329</v>
      </c>
      <c r="I149" s="154">
        <v>726.37259999999958</v>
      </c>
      <c r="J149" s="85">
        <v>270</v>
      </c>
      <c r="K149" s="86">
        <f t="shared" si="24"/>
        <v>3.6471430600795007</v>
      </c>
      <c r="L149" s="87">
        <f t="shared" si="25"/>
        <v>2.2021840395090293</v>
      </c>
      <c r="M149" s="87">
        <f t="shared" si="26"/>
        <v>0.29550643787648123</v>
      </c>
      <c r="N149" s="88">
        <f t="shared" si="27"/>
        <v>0.76514773973937689</v>
      </c>
      <c r="O149" s="89">
        <f t="shared" si="28"/>
        <v>9869511.9520227723</v>
      </c>
      <c r="P149" s="89">
        <f t="shared" si="28"/>
        <v>1436195.4009068857</v>
      </c>
      <c r="Q149" s="89">
        <f t="shared" si="28"/>
        <v>122349.23437033447</v>
      </c>
      <c r="R149" s="90">
        <f t="shared" si="28"/>
        <v>117756.23714589009</v>
      </c>
      <c r="S149" s="112">
        <v>3.6471430600795012</v>
      </c>
      <c r="T149" s="92">
        <v>0.53072635352167608</v>
      </c>
      <c r="U149" s="92">
        <v>4.521248499510163E-2</v>
      </c>
      <c r="V149" s="92">
        <v>4.3515205734128294E-2</v>
      </c>
      <c r="W149" s="94">
        <v>0</v>
      </c>
      <c r="X149" s="95">
        <v>0.14239918055253842</v>
      </c>
      <c r="Y149" s="96">
        <f t="shared" si="29"/>
        <v>11545812.824445881</v>
      </c>
      <c r="Z149" s="88">
        <f t="shared" si="30"/>
        <v>4.2699999999999996</v>
      </c>
      <c r="AA149" s="97">
        <v>11048482.74</v>
      </c>
      <c r="AB149" s="98">
        <v>4.2046210526315786</v>
      </c>
      <c r="AC149" s="98">
        <v>3994.39</v>
      </c>
      <c r="AD149" s="98">
        <v>4.2046210526315786</v>
      </c>
      <c r="AE149" s="97">
        <v>11032000</v>
      </c>
      <c r="AF149" s="98">
        <v>4.0767246074970069</v>
      </c>
      <c r="AG149" s="99">
        <v>-0.05</v>
      </c>
      <c r="AH149" s="100">
        <v>0.22942719219823965</v>
      </c>
      <c r="AI149" s="101">
        <v>0</v>
      </c>
      <c r="AJ149" s="114">
        <v>0</v>
      </c>
      <c r="AK149" s="115">
        <v>0</v>
      </c>
      <c r="AL149" s="104">
        <v>0</v>
      </c>
      <c r="AM149" s="105">
        <v>207378.08851435425</v>
      </c>
      <c r="AN149" s="106">
        <v>466935.82999999973</v>
      </c>
      <c r="AO149" s="107">
        <f t="shared" si="22"/>
        <v>7.6633734273219747E-2</v>
      </c>
      <c r="AP149" s="108">
        <f t="shared" si="22"/>
        <v>0.17254974513080473</v>
      </c>
      <c r="AQ149" s="21"/>
      <c r="AR149" s="109">
        <v>4.2699999999999996</v>
      </c>
      <c r="AS149" s="110">
        <v>11555021.379999993</v>
      </c>
    </row>
    <row r="150" spans="1:45" s="22" customFormat="1" ht="15.75" x14ac:dyDescent="0.25">
      <c r="A150" s="79" t="s">
        <v>146</v>
      </c>
      <c r="B150" s="111">
        <v>382</v>
      </c>
      <c r="C150" s="81" t="s">
        <v>153</v>
      </c>
      <c r="D150" s="82">
        <v>1.0005836671810422</v>
      </c>
      <c r="E150" s="82">
        <v>1.4309130178676615</v>
      </c>
      <c r="F150" s="83">
        <f t="shared" si="23"/>
        <v>1.0435582355316</v>
      </c>
      <c r="G150" s="84">
        <v>7272.1271733333324</v>
      </c>
      <c r="H150" s="156">
        <v>1461.6975618399997</v>
      </c>
      <c r="I150" s="154">
        <v>1999.8349726666663</v>
      </c>
      <c r="J150" s="85">
        <v>340</v>
      </c>
      <c r="K150" s="86">
        <f t="shared" si="24"/>
        <v>3.6789793803375721</v>
      </c>
      <c r="L150" s="87">
        <f t="shared" si="25"/>
        <v>2.2214071506385098</v>
      </c>
      <c r="M150" s="87">
        <f t="shared" si="26"/>
        <v>0.29808594666996202</v>
      </c>
      <c r="N150" s="88">
        <f t="shared" si="27"/>
        <v>0.77182680005749649</v>
      </c>
      <c r="O150" s="89">
        <f t="shared" si="28"/>
        <v>15249783.375474954</v>
      </c>
      <c r="P150" s="89">
        <f t="shared" si="28"/>
        <v>1850804.487087083</v>
      </c>
      <c r="Q150" s="89">
        <f t="shared" si="28"/>
        <v>339789.93957629323</v>
      </c>
      <c r="R150" s="90">
        <f t="shared" si="28"/>
        <v>149580.0338511428</v>
      </c>
      <c r="S150" s="112">
        <v>3.6789793803375721</v>
      </c>
      <c r="T150" s="92">
        <v>0.44650283727834045</v>
      </c>
      <c r="U150" s="92">
        <v>8.1973635334239556E-2</v>
      </c>
      <c r="V150" s="92">
        <v>3.6085880481001344E-2</v>
      </c>
      <c r="W150" s="94">
        <v>0</v>
      </c>
      <c r="X150" s="95">
        <v>0.1771258986987041</v>
      </c>
      <c r="Y150" s="96">
        <f t="shared" si="29"/>
        <v>17589957.835989475</v>
      </c>
      <c r="Z150" s="88">
        <f t="shared" si="30"/>
        <v>4.24</v>
      </c>
      <c r="AA150" s="97">
        <v>18537155.899999999</v>
      </c>
      <c r="AB150" s="98">
        <v>4.3731052631578944</v>
      </c>
      <c r="AC150" s="98">
        <v>4154.45</v>
      </c>
      <c r="AD150" s="98">
        <v>4.3731052631578944</v>
      </c>
      <c r="AE150" s="97">
        <v>18537000</v>
      </c>
      <c r="AF150" s="98">
        <v>4.4720137390931018</v>
      </c>
      <c r="AG150" s="99">
        <v>-0.05</v>
      </c>
      <c r="AH150" s="100">
        <v>0.22942719219823965</v>
      </c>
      <c r="AI150" s="101">
        <v>9.9999999999997868E-3</v>
      </c>
      <c r="AJ150" s="114">
        <v>0</v>
      </c>
      <c r="AK150" s="115">
        <v>41451.124887999147</v>
      </c>
      <c r="AL150" s="104">
        <v>0</v>
      </c>
      <c r="AM150" s="105">
        <v>47943.255191417629</v>
      </c>
      <c r="AN150" s="106">
        <v>295966.30862200016</v>
      </c>
      <c r="AO150" s="107">
        <f t="shared" si="22"/>
        <v>1.1566213298422955E-2</v>
      </c>
      <c r="AP150" s="108">
        <f t="shared" si="22"/>
        <v>7.1401273046677136E-2</v>
      </c>
      <c r="AQ150" s="21"/>
      <c r="AR150" s="109">
        <v>4.25</v>
      </c>
      <c r="AS150" s="110">
        <v>17616728.077399999</v>
      </c>
    </row>
    <row r="151" spans="1:45" s="22" customFormat="1" ht="15.75" x14ac:dyDescent="0.25">
      <c r="A151" s="79" t="s">
        <v>146</v>
      </c>
      <c r="B151" s="111">
        <v>383</v>
      </c>
      <c r="C151" s="81" t="s">
        <v>154</v>
      </c>
      <c r="D151" s="82">
        <v>1.0005836671810422</v>
      </c>
      <c r="E151" s="82">
        <v>3.0049806002715687</v>
      </c>
      <c r="F151" s="83">
        <f t="shared" si="23"/>
        <v>1.2009649937719906</v>
      </c>
      <c r="G151" s="84">
        <v>13459.427936666672</v>
      </c>
      <c r="H151" s="156">
        <v>2395.7781727266679</v>
      </c>
      <c r="I151" s="154">
        <v>2718.8044432066677</v>
      </c>
      <c r="J151" s="85">
        <v>720</v>
      </c>
      <c r="K151" s="86">
        <f t="shared" si="24"/>
        <v>4.2339040584003929</v>
      </c>
      <c r="L151" s="87">
        <f t="shared" si="25"/>
        <v>2.556476614333469</v>
      </c>
      <c r="M151" s="87">
        <f t="shared" si="26"/>
        <v>0.34304821225778975</v>
      </c>
      <c r="N151" s="88">
        <f t="shared" si="27"/>
        <v>0.88824651712121727</v>
      </c>
      <c r="O151" s="89">
        <f t="shared" si="28"/>
        <v>32481978.141936369</v>
      </c>
      <c r="P151" s="89">
        <f t="shared" si="28"/>
        <v>3491107.996872589</v>
      </c>
      <c r="Q151" s="89">
        <f t="shared" si="28"/>
        <v>531628.17212073214</v>
      </c>
      <c r="R151" s="90">
        <f t="shared" si="28"/>
        <v>364536.37062654761</v>
      </c>
      <c r="S151" s="112">
        <v>4.2339040584003929</v>
      </c>
      <c r="T151" s="92">
        <v>0.45505283735135754</v>
      </c>
      <c r="U151" s="92">
        <v>6.9295738876073515E-2</v>
      </c>
      <c r="V151" s="92">
        <v>4.7515949068312531E-2</v>
      </c>
      <c r="W151" s="94">
        <v>0</v>
      </c>
      <c r="X151" s="95">
        <v>0.80417935451953948</v>
      </c>
      <c r="Y151" s="96">
        <f t="shared" si="29"/>
        <v>36869250.68155624</v>
      </c>
      <c r="Z151" s="88">
        <f t="shared" si="30"/>
        <v>4.8099999999999996</v>
      </c>
      <c r="AA151" s="97">
        <v>30768970.5</v>
      </c>
      <c r="AB151" s="98">
        <v>4.087894736842105</v>
      </c>
      <c r="AC151" s="98">
        <v>3883.5</v>
      </c>
      <c r="AD151" s="98">
        <v>4.087894736842105</v>
      </c>
      <c r="AE151" s="97">
        <v>30768970.5</v>
      </c>
      <c r="AF151" s="98">
        <v>4.0106199352606886</v>
      </c>
      <c r="AG151" s="99">
        <v>-0.05</v>
      </c>
      <c r="AH151" s="100">
        <v>0.22942719219823965</v>
      </c>
      <c r="AI151" s="101">
        <v>0</v>
      </c>
      <c r="AJ151" s="114">
        <v>0</v>
      </c>
      <c r="AK151" s="115">
        <v>0</v>
      </c>
      <c r="AL151" s="104">
        <v>0</v>
      </c>
      <c r="AM151" s="105">
        <v>0</v>
      </c>
      <c r="AN151" s="106">
        <v>552387.99309200002</v>
      </c>
      <c r="AO151" s="107">
        <f t="shared" si="22"/>
        <v>0</v>
      </c>
      <c r="AP151" s="108">
        <f t="shared" si="22"/>
        <v>7.2001703699947295E-2</v>
      </c>
      <c r="AQ151" s="21"/>
      <c r="AR151" s="109">
        <v>4.8099999999999996</v>
      </c>
      <c r="AS151" s="110">
        <v>36901713.573959015</v>
      </c>
    </row>
    <row r="152" spans="1:45" s="22" customFormat="1" ht="15.75" x14ac:dyDescent="0.25">
      <c r="A152" s="79" t="s">
        <v>146</v>
      </c>
      <c r="B152" s="111">
        <v>812</v>
      </c>
      <c r="C152" s="81" t="s">
        <v>155</v>
      </c>
      <c r="D152" s="82">
        <v>1</v>
      </c>
      <c r="E152" s="82">
        <v>1.8377511617252438</v>
      </c>
      <c r="F152" s="83">
        <f t="shared" si="23"/>
        <v>1.0837751161725244</v>
      </c>
      <c r="G152" s="84">
        <v>2646.666666666667</v>
      </c>
      <c r="H152" s="156">
        <v>471.10666666666674</v>
      </c>
      <c r="I152" s="154">
        <v>129.6866666666667</v>
      </c>
      <c r="J152" s="85">
        <v>160</v>
      </c>
      <c r="K152" s="86">
        <f t="shared" si="24"/>
        <v>3.8207607103886807</v>
      </c>
      <c r="L152" s="87">
        <f t="shared" si="25"/>
        <v>2.3070162361598516</v>
      </c>
      <c r="M152" s="87">
        <f t="shared" si="26"/>
        <v>0.30957364954056987</v>
      </c>
      <c r="N152" s="88">
        <f t="shared" si="27"/>
        <v>0.80157163387366259</v>
      </c>
      <c r="O152" s="89">
        <f t="shared" si="28"/>
        <v>5763999.6076923637</v>
      </c>
      <c r="P152" s="89">
        <f t="shared" si="28"/>
        <v>619504.9155089939</v>
      </c>
      <c r="Q152" s="89">
        <f t="shared" si="28"/>
        <v>22884.117577148285</v>
      </c>
      <c r="R152" s="90">
        <f t="shared" si="28"/>
        <v>73103.333009278023</v>
      </c>
      <c r="S152" s="112">
        <v>3.8207607103886807</v>
      </c>
      <c r="T152" s="92">
        <v>0.41064889003645361</v>
      </c>
      <c r="U152" s="92">
        <v>1.5169108827487921E-2</v>
      </c>
      <c r="V152" s="92">
        <v>4.8457731015032486E-2</v>
      </c>
      <c r="W152" s="94">
        <v>0</v>
      </c>
      <c r="X152" s="95">
        <v>0.33200354149058509</v>
      </c>
      <c r="Y152" s="96">
        <f t="shared" si="29"/>
        <v>6479491.9737877846</v>
      </c>
      <c r="Z152" s="88">
        <f t="shared" si="30"/>
        <v>4.3</v>
      </c>
      <c r="AA152" s="97">
        <v>5525470.71</v>
      </c>
      <c r="AB152" s="98">
        <v>3.7212315789473682</v>
      </c>
      <c r="AC152" s="98">
        <v>3535.17</v>
      </c>
      <c r="AD152" s="98">
        <v>3.7212315789473682</v>
      </c>
      <c r="AE152" s="97">
        <v>5525000</v>
      </c>
      <c r="AF152" s="98">
        <v>3.6623359406071847</v>
      </c>
      <c r="AG152" s="99">
        <v>-0.05</v>
      </c>
      <c r="AH152" s="100">
        <v>0.22942719219823965</v>
      </c>
      <c r="AI152" s="101">
        <v>0</v>
      </c>
      <c r="AJ152" s="114">
        <v>0</v>
      </c>
      <c r="AK152" s="115">
        <v>0</v>
      </c>
      <c r="AL152" s="104">
        <v>0</v>
      </c>
      <c r="AM152" s="105">
        <v>220438.71566158629</v>
      </c>
      <c r="AN152" s="106">
        <v>190242.44000000003</v>
      </c>
      <c r="AO152" s="107">
        <f t="shared" si="22"/>
        <v>0.14612138118890777</v>
      </c>
      <c r="AP152" s="108">
        <f t="shared" si="22"/>
        <v>0.12610528967254409</v>
      </c>
      <c r="AQ152" s="21"/>
      <c r="AR152" s="109">
        <v>4.3</v>
      </c>
      <c r="AS152" s="110">
        <v>6486980.0000000009</v>
      </c>
    </row>
    <row r="153" spans="1:45" s="22" customFormat="1" ht="15.75" x14ac:dyDescent="0.25">
      <c r="A153" s="79" t="s">
        <v>146</v>
      </c>
      <c r="B153" s="111">
        <v>813</v>
      </c>
      <c r="C153" s="81" t="s">
        <v>156</v>
      </c>
      <c r="D153" s="82">
        <v>1</v>
      </c>
      <c r="E153" s="82">
        <v>1.3788122735305144</v>
      </c>
      <c r="F153" s="83">
        <f t="shared" si="23"/>
        <v>1.0378812273530515</v>
      </c>
      <c r="G153" s="84">
        <v>2486.4000000000005</v>
      </c>
      <c r="H153" s="156">
        <v>367.98720000000009</v>
      </c>
      <c r="I153" s="154">
        <v>261.072</v>
      </c>
      <c r="J153" s="85">
        <v>150</v>
      </c>
      <c r="K153" s="86">
        <f t="shared" si="24"/>
        <v>3.6589655513822117</v>
      </c>
      <c r="L153" s="87">
        <f t="shared" si="25"/>
        <v>2.2093225863730219</v>
      </c>
      <c r="M153" s="87">
        <f t="shared" si="26"/>
        <v>0.29646434444448233</v>
      </c>
      <c r="N153" s="88">
        <f t="shared" si="27"/>
        <v>0.76762802426601684</v>
      </c>
      <c r="O153" s="89">
        <f t="shared" si="28"/>
        <v>5185661.6097653387</v>
      </c>
      <c r="P153" s="89">
        <f t="shared" si="28"/>
        <v>463411.38650001504</v>
      </c>
      <c r="Q153" s="89">
        <f t="shared" si="28"/>
        <v>44117.16741970164</v>
      </c>
      <c r="R153" s="90">
        <f t="shared" si="28"/>
        <v>65632.196074744439</v>
      </c>
      <c r="S153" s="112">
        <v>3.6589655513822112</v>
      </c>
      <c r="T153" s="92">
        <v>0.32697974278320724</v>
      </c>
      <c r="U153" s="92">
        <v>3.1128756166670636E-2</v>
      </c>
      <c r="V153" s="92">
        <v>4.6309605711028989E-2</v>
      </c>
      <c r="W153" s="94">
        <v>0</v>
      </c>
      <c r="X153" s="95">
        <v>0.14830787573815796</v>
      </c>
      <c r="Y153" s="96">
        <f t="shared" si="29"/>
        <v>5758822.3597598001</v>
      </c>
      <c r="Z153" s="88">
        <f t="shared" si="30"/>
        <v>4.0599999999999996</v>
      </c>
      <c r="AA153" s="97">
        <v>6003964.7999999998</v>
      </c>
      <c r="AB153" s="98">
        <v>4.388863157894737</v>
      </c>
      <c r="AC153" s="98">
        <v>4169.42</v>
      </c>
      <c r="AD153" s="98">
        <v>4.388863157894737</v>
      </c>
      <c r="AE153" s="97">
        <v>6004000</v>
      </c>
      <c r="AF153" s="98">
        <v>4.2363792363792347</v>
      </c>
      <c r="AG153" s="99">
        <v>-0.05</v>
      </c>
      <c r="AH153" s="100">
        <v>0.22942719219823965</v>
      </c>
      <c r="AI153" s="101">
        <v>0</v>
      </c>
      <c r="AJ153" s="114">
        <v>0</v>
      </c>
      <c r="AK153" s="115">
        <v>0</v>
      </c>
      <c r="AL153" s="104">
        <v>0</v>
      </c>
      <c r="AM153" s="105">
        <v>0</v>
      </c>
      <c r="AN153" s="106">
        <v>162227.69999999998</v>
      </c>
      <c r="AO153" s="107">
        <f t="shared" si="22"/>
        <v>0</v>
      </c>
      <c r="AP153" s="108">
        <f t="shared" si="22"/>
        <v>0.11446669884169881</v>
      </c>
      <c r="AQ153" s="21"/>
      <c r="AR153" s="109">
        <v>4.0599999999999996</v>
      </c>
      <c r="AS153" s="110">
        <v>5754026.8800000018</v>
      </c>
    </row>
    <row r="154" spans="1:45" s="22" customFormat="1" ht="15.75" x14ac:dyDescent="0.25">
      <c r="A154" s="79" t="s">
        <v>146</v>
      </c>
      <c r="B154" s="111">
        <v>815</v>
      </c>
      <c r="C154" s="81" t="s">
        <v>157</v>
      </c>
      <c r="D154" s="82">
        <v>1</v>
      </c>
      <c r="E154" s="82">
        <v>1.6099377611921224</v>
      </c>
      <c r="F154" s="83">
        <f t="shared" si="23"/>
        <v>1.0609937761192123</v>
      </c>
      <c r="G154" s="84">
        <v>8315.4333333333379</v>
      </c>
      <c r="H154" s="156">
        <v>648.60380000000032</v>
      </c>
      <c r="I154" s="154">
        <v>349.24820000000017</v>
      </c>
      <c r="J154" s="85">
        <v>390</v>
      </c>
      <c r="K154" s="86">
        <f t="shared" si="24"/>
        <v>3.7404469555267887</v>
      </c>
      <c r="L154" s="87">
        <f t="shared" si="25"/>
        <v>2.2585219308374702</v>
      </c>
      <c r="M154" s="87">
        <f t="shared" si="26"/>
        <v>0.30306630085126307</v>
      </c>
      <c r="N154" s="88">
        <f t="shared" si="27"/>
        <v>0.78472231181794372</v>
      </c>
      <c r="O154" s="89">
        <f t="shared" si="28"/>
        <v>17728959.258465018</v>
      </c>
      <c r="P154" s="89">
        <f t="shared" si="28"/>
        <v>834984.96683297702</v>
      </c>
      <c r="Q154" s="89">
        <f t="shared" si="28"/>
        <v>60331.855230188427</v>
      </c>
      <c r="R154" s="90">
        <f t="shared" si="28"/>
        <v>174443.7699171289</v>
      </c>
      <c r="S154" s="112">
        <v>3.7404469555267883</v>
      </c>
      <c r="T154" s="92">
        <v>0.17616471060532266</v>
      </c>
      <c r="U154" s="92">
        <v>1.2728784635753049E-2</v>
      </c>
      <c r="V154" s="92">
        <v>3.6804059312482963E-2</v>
      </c>
      <c r="W154" s="94">
        <v>0</v>
      </c>
      <c r="X154" s="95">
        <v>0.22800334530624333</v>
      </c>
      <c r="Y154" s="96">
        <f t="shared" si="29"/>
        <v>18798719.850445315</v>
      </c>
      <c r="Z154" s="88">
        <f t="shared" si="30"/>
        <v>3.97</v>
      </c>
      <c r="AA154" s="97">
        <v>20816034.079999998</v>
      </c>
      <c r="AB154" s="98">
        <v>4.4937684210526312</v>
      </c>
      <c r="AC154" s="98">
        <v>4269.08</v>
      </c>
      <c r="AD154" s="98">
        <v>4.4937684210526312</v>
      </c>
      <c r="AE154" s="97">
        <v>20426000</v>
      </c>
      <c r="AF154" s="98">
        <v>4.3094672619945511</v>
      </c>
      <c r="AG154" s="99">
        <v>-0.05</v>
      </c>
      <c r="AH154" s="100">
        <v>0.22942719219823965</v>
      </c>
      <c r="AI154" s="101">
        <v>0.11999999999999966</v>
      </c>
      <c r="AJ154" s="114">
        <v>0</v>
      </c>
      <c r="AK154" s="115">
        <v>568775.6400000006</v>
      </c>
      <c r="AL154" s="104">
        <v>0</v>
      </c>
      <c r="AM154" s="105">
        <v>329410.41144007567</v>
      </c>
      <c r="AN154" s="106">
        <v>203142.11</v>
      </c>
      <c r="AO154" s="107">
        <f t="shared" si="22"/>
        <v>6.9498843819698494E-2</v>
      </c>
      <c r="AP154" s="152">
        <f t="shared" si="22"/>
        <v>4.2858820746964454E-2</v>
      </c>
      <c r="AQ154" s="21"/>
      <c r="AR154" s="109">
        <v>4.09</v>
      </c>
      <c r="AS154" s="110">
        <v>19385769.730000012</v>
      </c>
    </row>
    <row r="155" spans="1:45" s="22" customFormat="1" ht="15.75" x14ac:dyDescent="0.25">
      <c r="A155" s="79" t="s">
        <v>146</v>
      </c>
      <c r="B155" s="111">
        <v>372</v>
      </c>
      <c r="C155" s="81" t="s">
        <v>158</v>
      </c>
      <c r="D155" s="82">
        <v>1</v>
      </c>
      <c r="E155" s="82">
        <v>1.7989727903107466</v>
      </c>
      <c r="F155" s="83">
        <f t="shared" si="23"/>
        <v>1.0798972790310746</v>
      </c>
      <c r="G155" s="84">
        <v>4168.5999999999985</v>
      </c>
      <c r="H155" s="156">
        <v>700.32479999999975</v>
      </c>
      <c r="I155" s="154">
        <v>466.88319999999976</v>
      </c>
      <c r="J155" s="85">
        <v>340</v>
      </c>
      <c r="K155" s="86">
        <f t="shared" si="24"/>
        <v>3.8070897120697094</v>
      </c>
      <c r="L155" s="87">
        <f t="shared" si="25"/>
        <v>2.298761540962472</v>
      </c>
      <c r="M155" s="87">
        <f t="shared" si="26"/>
        <v>0.30846596937861687</v>
      </c>
      <c r="N155" s="88">
        <f t="shared" si="27"/>
        <v>0.79870354416853495</v>
      </c>
      <c r="O155" s="89">
        <f t="shared" si="28"/>
        <v>9046033.4790282566</v>
      </c>
      <c r="P155" s="89">
        <f t="shared" si="28"/>
        <v>917631.43836067361</v>
      </c>
      <c r="Q155" s="89">
        <f t="shared" si="28"/>
        <v>82090.019958516641</v>
      </c>
      <c r="R155" s="90">
        <f t="shared" si="28"/>
        <v>154788.74685986209</v>
      </c>
      <c r="S155" s="112">
        <v>3.8070897120697094</v>
      </c>
      <c r="T155" s="92">
        <v>0.38619193888169528</v>
      </c>
      <c r="U155" s="92">
        <v>3.4548188570405085E-2</v>
      </c>
      <c r="V155" s="92">
        <v>6.5143982396320577E-2</v>
      </c>
      <c r="W155" s="94">
        <v>0</v>
      </c>
      <c r="X155" s="95">
        <v>0.31761995699317058</v>
      </c>
      <c r="Y155" s="96">
        <f t="shared" si="29"/>
        <v>10200543.684207309</v>
      </c>
      <c r="Z155" s="88">
        <f t="shared" si="30"/>
        <v>4.29</v>
      </c>
      <c r="AA155" s="97">
        <v>9416488.5600000005</v>
      </c>
      <c r="AB155" s="98">
        <v>4.0740210526315792</v>
      </c>
      <c r="AC155" s="98">
        <v>3870.32</v>
      </c>
      <c r="AD155" s="98">
        <v>4.0740210526315792</v>
      </c>
      <c r="AE155" s="97">
        <v>9416000</v>
      </c>
      <c r="AF155" s="98">
        <v>3.9627928430681862</v>
      </c>
      <c r="AG155" s="99">
        <v>-0.05</v>
      </c>
      <c r="AH155" s="100">
        <v>0.22942719219823965</v>
      </c>
      <c r="AI155" s="101">
        <v>0</v>
      </c>
      <c r="AJ155" s="114">
        <v>0</v>
      </c>
      <c r="AK155" s="115">
        <v>0</v>
      </c>
      <c r="AL155" s="104">
        <v>0</v>
      </c>
      <c r="AM155" s="105">
        <v>992942.25722976227</v>
      </c>
      <c r="AN155" s="106">
        <v>221902.52</v>
      </c>
      <c r="AO155" s="107">
        <f t="shared" si="22"/>
        <v>0.41788705082095073</v>
      </c>
      <c r="AP155" s="108">
        <f t="shared" si="22"/>
        <v>9.3389307361384344E-2</v>
      </c>
      <c r="AQ155" s="21"/>
      <c r="AR155" s="109">
        <v>4.29</v>
      </c>
      <c r="AS155" s="110">
        <v>10193477.579999996</v>
      </c>
    </row>
    <row r="156" spans="1:45" s="22" customFormat="1" ht="15.75" x14ac:dyDescent="0.25">
      <c r="A156" s="79" t="s">
        <v>146</v>
      </c>
      <c r="B156" s="111">
        <v>373</v>
      </c>
      <c r="C156" s="81" t="s">
        <v>159</v>
      </c>
      <c r="D156" s="82">
        <v>1</v>
      </c>
      <c r="E156" s="82">
        <v>2.2360882425593633</v>
      </c>
      <c r="F156" s="83">
        <f t="shared" si="23"/>
        <v>1.1236088242559363</v>
      </c>
      <c r="G156" s="84">
        <v>8745.280686666667</v>
      </c>
      <c r="H156" s="156">
        <v>1705.3297339000003</v>
      </c>
      <c r="I156" s="154">
        <v>1958.9428738133333</v>
      </c>
      <c r="J156" s="85">
        <v>690</v>
      </c>
      <c r="K156" s="86">
        <f t="shared" si="24"/>
        <v>3.9611911968642204</v>
      </c>
      <c r="L156" s="87">
        <f t="shared" si="25"/>
        <v>2.391809667863126</v>
      </c>
      <c r="M156" s="87">
        <f t="shared" si="26"/>
        <v>0.32095190154331515</v>
      </c>
      <c r="N156" s="88">
        <f t="shared" si="27"/>
        <v>0.83103306917993713</v>
      </c>
      <c r="O156" s="89">
        <f t="shared" si="28"/>
        <v>19745785.455974489</v>
      </c>
      <c r="P156" s="89">
        <f t="shared" si="28"/>
        <v>2324929.7623287891</v>
      </c>
      <c r="Q156" s="89">
        <f t="shared" si="28"/>
        <v>358374.07100811601</v>
      </c>
      <c r="R156" s="90">
        <f t="shared" si="28"/>
        <v>326845.30610846926</v>
      </c>
      <c r="S156" s="112">
        <v>3.9611911968642204</v>
      </c>
      <c r="T156" s="92">
        <v>0.46640288523330958</v>
      </c>
      <c r="U156" s="92">
        <v>7.1893225945702605E-2</v>
      </c>
      <c r="V156" s="92">
        <v>6.556825770136801E-2</v>
      </c>
      <c r="W156" s="94">
        <v>0</v>
      </c>
      <c r="X156" s="95">
        <v>0.50220427159637193</v>
      </c>
      <c r="Y156" s="96">
        <f t="shared" si="29"/>
        <v>22755934.595419865</v>
      </c>
      <c r="Z156" s="88">
        <f t="shared" si="30"/>
        <v>4.57</v>
      </c>
      <c r="AA156" s="97">
        <v>21604440.549999997</v>
      </c>
      <c r="AB156" s="98">
        <v>4.5059473684210518</v>
      </c>
      <c r="AC156" s="98">
        <v>4280.6499999999996</v>
      </c>
      <c r="AD156" s="98">
        <v>4.5059473684210527</v>
      </c>
      <c r="AE156" s="97">
        <v>21604000</v>
      </c>
      <c r="AF156" s="98">
        <v>4.3339665979790833</v>
      </c>
      <c r="AG156" s="99">
        <v>-0.05</v>
      </c>
      <c r="AH156" s="100">
        <v>0.22942719219823965</v>
      </c>
      <c r="AI156" s="101">
        <v>0</v>
      </c>
      <c r="AJ156" s="114">
        <v>0</v>
      </c>
      <c r="AK156" s="115">
        <v>0</v>
      </c>
      <c r="AL156" s="104">
        <v>0</v>
      </c>
      <c r="AM156" s="105">
        <v>23422.978080595625</v>
      </c>
      <c r="AN156" s="106">
        <v>411137.96</v>
      </c>
      <c r="AO156" s="107">
        <f t="shared" si="22"/>
        <v>4.6988707936723587E-3</v>
      </c>
      <c r="AP156" s="108">
        <f t="shared" si="22"/>
        <v>8.2478160794355687E-2</v>
      </c>
      <c r="AQ156" s="21"/>
      <c r="AR156" s="109">
        <v>4.57</v>
      </c>
      <c r="AS156" s="110">
        <v>22780581.660698</v>
      </c>
    </row>
    <row r="157" spans="1:45" s="22" customFormat="1" ht="15.75" x14ac:dyDescent="0.25">
      <c r="A157" s="79" t="s">
        <v>146</v>
      </c>
      <c r="B157" s="111">
        <v>384</v>
      </c>
      <c r="C157" s="81" t="s">
        <v>160</v>
      </c>
      <c r="D157" s="82">
        <v>1.0005836671810422</v>
      </c>
      <c r="E157" s="82">
        <v>1.9645756921264481</v>
      </c>
      <c r="F157" s="83">
        <f t="shared" si="23"/>
        <v>1.0969245029574786</v>
      </c>
      <c r="G157" s="84">
        <v>5641.8735950000037</v>
      </c>
      <c r="H157" s="156">
        <v>863.2066600350006</v>
      </c>
      <c r="I157" s="154">
        <v>558.54548590500042</v>
      </c>
      <c r="J157" s="85">
        <v>370</v>
      </c>
      <c r="K157" s="86">
        <f t="shared" si="24"/>
        <v>3.8671178001981308</v>
      </c>
      <c r="L157" s="87">
        <f t="shared" si="25"/>
        <v>2.33500714345764</v>
      </c>
      <c r="M157" s="87">
        <f t="shared" si="26"/>
        <v>0.31332969043456543</v>
      </c>
      <c r="N157" s="88">
        <f t="shared" si="27"/>
        <v>0.81129706057184725</v>
      </c>
      <c r="O157" s="89">
        <f t="shared" si="28"/>
        <v>12436140.18924463</v>
      </c>
      <c r="P157" s="89">
        <f t="shared" si="28"/>
        <v>1148888.4189533042</v>
      </c>
      <c r="Q157" s="89">
        <f t="shared" si="28"/>
        <v>99755.063989575487</v>
      </c>
      <c r="R157" s="90">
        <f t="shared" si="28"/>
        <v>171102.55007460259</v>
      </c>
      <c r="S157" s="112">
        <v>3.8671178001981308</v>
      </c>
      <c r="T157" s="92">
        <v>0.35725609294901889</v>
      </c>
      <c r="U157" s="92">
        <v>3.1019639353021978E-2</v>
      </c>
      <c r="V157" s="92">
        <v>5.3205713909934435E-2</v>
      </c>
      <c r="W157" s="94">
        <v>0</v>
      </c>
      <c r="X157" s="95">
        <v>0.38070882661051719</v>
      </c>
      <c r="Y157" s="96">
        <f t="shared" si="29"/>
        <v>13855886.222262114</v>
      </c>
      <c r="Z157" s="88">
        <f t="shared" si="30"/>
        <v>4.3099999999999996</v>
      </c>
      <c r="AA157" s="97">
        <v>13196950.26</v>
      </c>
      <c r="AB157" s="98">
        <v>4.1417789473684206</v>
      </c>
      <c r="AC157" s="98">
        <v>3934.69</v>
      </c>
      <c r="AD157" s="98">
        <v>4.1417789473684206</v>
      </c>
      <c r="AE157" s="97">
        <v>12966950</v>
      </c>
      <c r="AF157" s="98">
        <v>4.0321773794932536</v>
      </c>
      <c r="AG157" s="99">
        <v>-0.05</v>
      </c>
      <c r="AH157" s="100">
        <v>0.22942719219823965</v>
      </c>
      <c r="AI157" s="101">
        <v>0</v>
      </c>
      <c r="AJ157" s="114">
        <v>0</v>
      </c>
      <c r="AK157" s="115">
        <v>0</v>
      </c>
      <c r="AL157" s="104">
        <v>0</v>
      </c>
      <c r="AM157" s="105">
        <v>0</v>
      </c>
      <c r="AN157" s="106">
        <v>273786.33708500006</v>
      </c>
      <c r="AO157" s="107">
        <f t="shared" si="22"/>
        <v>0</v>
      </c>
      <c r="AP157" s="108">
        <f t="shared" si="22"/>
        <v>8.5136063238344564E-2</v>
      </c>
      <c r="AQ157" s="21"/>
      <c r="AR157" s="109">
        <v>4.3099999999999996</v>
      </c>
      <c r="AS157" s="110">
        <v>13860390.860836508</v>
      </c>
    </row>
    <row r="158" spans="1:45" s="22" customFormat="1" ht="16.5" thickBot="1" x14ac:dyDescent="0.3">
      <c r="A158" s="118" t="s">
        <v>146</v>
      </c>
      <c r="B158" s="119">
        <v>816</v>
      </c>
      <c r="C158" s="120" t="s">
        <v>161</v>
      </c>
      <c r="D158" s="121">
        <v>1</v>
      </c>
      <c r="E158" s="121">
        <v>2.3150598861182017</v>
      </c>
      <c r="F158" s="122">
        <f t="shared" si="23"/>
        <v>1.1315059886118202</v>
      </c>
      <c r="G158" s="84">
        <v>2739.7938583333334</v>
      </c>
      <c r="H158" s="157">
        <v>249.32124110833334</v>
      </c>
      <c r="I158" s="154">
        <v>208.22433323333334</v>
      </c>
      <c r="J158" s="123">
        <v>120</v>
      </c>
      <c r="K158" s="124">
        <f t="shared" si="24"/>
        <v>3.9890320052055328</v>
      </c>
      <c r="L158" s="125">
        <f t="shared" si="25"/>
        <v>2.4086202461065063</v>
      </c>
      <c r="M158" s="125">
        <f t="shared" si="26"/>
        <v>0.32320767763024599</v>
      </c>
      <c r="N158" s="126">
        <f t="shared" si="27"/>
        <v>0.83687389615709662</v>
      </c>
      <c r="O158" s="127">
        <f t="shared" si="28"/>
        <v>6229601.4714776166</v>
      </c>
      <c r="P158" s="127">
        <f t="shared" si="28"/>
        <v>342296.50779722206</v>
      </c>
      <c r="Q158" s="127">
        <f t="shared" si="28"/>
        <v>38360.830807157705</v>
      </c>
      <c r="R158" s="128">
        <f t="shared" si="28"/>
        <v>57242.17449714541</v>
      </c>
      <c r="S158" s="129">
        <v>3.9890320052055328</v>
      </c>
      <c r="T158" s="130">
        <v>0.21918444239569207</v>
      </c>
      <c r="U158" s="130">
        <v>2.4563783499898694E-2</v>
      </c>
      <c r="V158" s="130">
        <v>3.6654169157070038E-2</v>
      </c>
      <c r="W158" s="131">
        <v>0</v>
      </c>
      <c r="X158" s="132">
        <v>0.49620258069344025</v>
      </c>
      <c r="Y158" s="133">
        <f t="shared" si="29"/>
        <v>6667500.9845791413</v>
      </c>
      <c r="Z158" s="126">
        <f t="shared" si="30"/>
        <v>4.2699999999999996</v>
      </c>
      <c r="AA158" s="134">
        <v>5537614.3200000003</v>
      </c>
      <c r="AB158" s="135">
        <v>3.6250421052631583</v>
      </c>
      <c r="AC158" s="135">
        <v>3443.79</v>
      </c>
      <c r="AD158" s="135">
        <v>3.6250421052631578</v>
      </c>
      <c r="AE158" s="134">
        <v>5725360</v>
      </c>
      <c r="AF158" s="135">
        <v>3.666148530670998</v>
      </c>
      <c r="AG158" s="136">
        <v>-0.05</v>
      </c>
      <c r="AH158" s="137">
        <v>0.22942719219823965</v>
      </c>
      <c r="AI158" s="138">
        <v>0</v>
      </c>
      <c r="AJ158" s="139">
        <v>0</v>
      </c>
      <c r="AK158" s="140">
        <v>0</v>
      </c>
      <c r="AL158" s="141">
        <v>0</v>
      </c>
      <c r="AM158" s="142">
        <v>186189.96499236088</v>
      </c>
      <c r="AN158" s="143">
        <v>93298.550000000047</v>
      </c>
      <c r="AO158" s="144">
        <f t="shared" si="22"/>
        <v>0.11922395562592193</v>
      </c>
      <c r="AP158" s="151">
        <f t="shared" si="22"/>
        <v>5.9742329215321799E-2</v>
      </c>
      <c r="AQ158" s="21"/>
      <c r="AR158" s="145">
        <v>4.2699999999999996</v>
      </c>
      <c r="AS158" s="146">
        <v>6668384.2717974996</v>
      </c>
    </row>
    <row r="159" spans="1:45" customFormat="1" x14ac:dyDescent="0.25">
      <c r="A159" s="5"/>
      <c r="B159" s="5"/>
      <c r="C159" s="5"/>
      <c r="D159" s="5"/>
      <c r="E159" s="5"/>
      <c r="F159" s="5"/>
      <c r="G159" s="17"/>
      <c r="H159" s="17"/>
      <c r="I159" s="1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</sheetData>
  <mergeCells count="18">
    <mergeCell ref="AR5:AS6"/>
    <mergeCell ref="H6:J6"/>
    <mergeCell ref="K6:N6"/>
    <mergeCell ref="O6:R6"/>
    <mergeCell ref="S6:W6"/>
    <mergeCell ref="AA6:AH6"/>
    <mergeCell ref="AI6:AL6"/>
    <mergeCell ref="AO6:AP6"/>
    <mergeCell ref="AF1:AG1"/>
    <mergeCell ref="AH1:AI1"/>
    <mergeCell ref="AJ1:AK1"/>
    <mergeCell ref="AL1:AM1"/>
    <mergeCell ref="H5:Z5"/>
    <mergeCell ref="AA5:AL5"/>
    <mergeCell ref="AM5:AP5"/>
    <mergeCell ref="V1:W1"/>
    <mergeCell ref="Y1:Z1"/>
    <mergeCell ref="AA1:A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SubjectTaxHTField0 xmlns="b2c58c46-1844-4e06-83a2-fa8c8b6c7df2">
      <Terms xmlns="http://schemas.microsoft.com/office/infopath/2007/PartnerControls"/>
    </IWPSubjectTaxHTField0>
    <TaxCatchAll xmlns="b8cb3cbd-ce5c-4a72-9da4-9013f91c5903">
      <Value>4</Value>
      <Value>3</Value>
      <Value>2</Value>
    </TaxCatchAll>
    <IWPFunctionTaxHTField0 xmlns="b2c58c46-1844-4e06-83a2-fa8c8b6c7df2">
      <Terms xmlns="http://schemas.microsoft.com/office/infopath/2007/PartnerControls"/>
    </IWPFunctionTaxHTField0>
    <IWPContributor xmlns="b2c58c46-1844-4e06-83a2-fa8c8b6c7df2">
      <UserInfo>
        <DisplayName/>
        <AccountId xsi:nil="true"/>
        <AccountType/>
      </UserInfo>
    </IWPContributor>
    <IWPRightsProtectiveMarking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OrganisationalUnit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IWPOwner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Comments xmlns="http://schemas.microsoft.com/sharepoint/v3" xsi:nil="true"/>
    <IWPSiteTypeTaxHTField0 xmlns="b2c58c46-1844-4e06-83a2-fa8c8b6c7df2">
      <Terms xmlns="http://schemas.microsoft.com/office/infopath/2007/PartnerControls"/>
    </IWPSiteTypeTaxHTField0>
    <_dlc_DocId xmlns="b8cb3cbd-ce5c-4a72-9da4-9013f91c5903">RTQ4ZUEHD5EN-9-4564</_dlc_DocId>
    <_dlc_DocIdUrl xmlns="b8cb3cbd-ce5c-4a72-9da4-9013f91c5903">
      <Url>http://workplaces/sites/efg/f/_layouts/DocIdRedir.aspx?ID=RTQ4ZUEHD5EN-9-4564</Url>
      <Description>RTQ4ZUEHD5EN-9-4564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7B153BCC563082448A9E94F390BDBD8C" ma:contentTypeVersion="10" ma:contentTypeDescription="For programme or project documents. Records retained for 10 years." ma:contentTypeScope="" ma:versionID="ac30e6aeed4454bb5be06722700e041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b2c58c46-1844-4e06-83a2-fa8c8b6c7df2" targetNamespace="http://schemas.microsoft.com/office/2006/metadata/properties" ma:root="true" ma:fieldsID="373e529595c675dee9bd7d3a94dfd09b" ns1:_="" ns2:_="" ns3:_="">
    <xsd:import namespace="http://schemas.microsoft.com/sharepoint/v3"/>
    <xsd:import namespace="b8cb3cbd-ce5c-4a72-9da4-9013f91c5903"/>
    <xsd:import namespace="b2c58c46-1844-4e06-83a2-fa8c8b6c7df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7229b42c-e768-40e4-ba3d-7faf0f6c67dc}" ma:internalName="TaxCatchAll" ma:showField="CatchAllData" ma:web="b2c58c46-1844-4e06-83a2-fa8c8b6c7d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7229b42c-e768-40e4-ba3d-7faf0f6c67dc}" ma:internalName="TaxCatchAllLabel" ma:readOnly="true" ma:showField="CatchAllDataLabel" ma:web="b2c58c46-1844-4e06-83a2-fa8c8b6c7d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58c46-1844-4e06-83a2-fa8c8b6c7df2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5CE11-9F7F-48C7-85CA-7C7FB438479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CBCCD0B-CECB-4071-A204-1A37938CA2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876D47-940D-4F17-B63A-A5D798C55CBF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b2c58c46-1844-4e06-83a2-fa8c8b6c7df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b8cb3cbd-ce5c-4a72-9da4-9013f91c5903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E258D08-75B8-47D4-96F0-8B8F1845216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E6F081A-0F88-43F9-BF56-1621E406A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b2c58c46-1844-4e06-83a2-fa8c8b6c7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Step-by-step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Template_NFFLALevelCombinedTable</dc:title>
  <dc:creator>FIELDEN, Susan</dc:creator>
  <cp:lastModifiedBy>BRYANT-SMITH, Laura</cp:lastModifiedBy>
  <cp:lastPrinted>2016-06-29T12:28:31Z</cp:lastPrinted>
  <dcterms:created xsi:type="dcterms:W3CDTF">2015-12-18T19:39:51Z</dcterms:created>
  <dcterms:modified xsi:type="dcterms:W3CDTF">2016-08-11T10:59:49Z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0x0101007F645D6FBA204A029FECB8BFC6578C39005279853530254253B886E13194843F8A003AA4A7828D8545A79A93568015812350007B153BCC563082448A9E94F390BDBD8C</vt:lpwstr>
  </property>
  <property fmtid="{D5CDD505-2E9C-101B-9397-08002B2CF9AE}" pid="3" name="_dlc_DocIdItemGuid">
    <vt:lpwstr>2ac3967c-6fb8-42a4-b989-0ec3dfe806ae</vt:lpwstr>
  </property>
  <property fmtid="{D5CDD505-2E9C-101B-9397-08002B2CF9AE}" pid="4" name="IWPOrganisationalUnit">
    <vt:lpwstr>4;#DfE|cc08a6d4-dfde-4d0f-bd85-069ebcef80d5</vt:lpwstr>
  </property>
  <property fmtid="{D5CDD505-2E9C-101B-9397-08002B2CF9AE}" pid="5" name="IWPOwner">
    <vt:lpwstr>2;#DfE|a484111e-5b24-4ad9-9778-c536c8c88985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</Properties>
</file>